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75" windowWidth="16395" windowHeight="8580" firstSheet="29" activeTab="32"/>
  </bookViews>
  <sheets>
    <sheet name="AC110" sheetId="1" r:id="rId1"/>
    <sheet name="ACT119" sheetId="2" r:id="rId2"/>
    <sheet name="ACT121" sheetId="3" r:id="rId3"/>
    <sheet name="ACT122" sheetId="4" r:id="rId4"/>
    <sheet name="ACT123" sheetId="5" r:id="rId5"/>
    <sheet name="ACT124" sheetId="6" r:id="rId6"/>
    <sheet name="ACT125" sheetId="7" r:id="rId7"/>
    <sheet name="ACT126" sheetId="8" r:id="rId8"/>
    <sheet name="ACT127" sheetId="9" r:id="rId9"/>
    <sheet name="ACT128" sheetId="10" r:id="rId10"/>
    <sheet name="ACT129" sheetId="11" r:id="rId11"/>
    <sheet name="ACT130" sheetId="12" r:id="rId12"/>
    <sheet name="ACT132" sheetId="13" r:id="rId13"/>
    <sheet name="ACT134" sheetId="14" r:id="rId14"/>
    <sheet name="ACT135" sheetId="15" r:id="rId15"/>
    <sheet name="ACT136" sheetId="16" r:id="rId16"/>
    <sheet name="ACT137" sheetId="17" r:id="rId17"/>
    <sheet name="ACT140" sheetId="18" r:id="rId18"/>
    <sheet name="ACT142" sheetId="19" r:id="rId19"/>
    <sheet name="ACT149" sheetId="20" r:id="rId20"/>
    <sheet name="ACT164" sheetId="21" r:id="rId21"/>
    <sheet name="ACT165" sheetId="22" r:id="rId22"/>
    <sheet name="ACT166" sheetId="23" r:id="rId23"/>
    <sheet name="ACT178" sheetId="24" r:id="rId24"/>
    <sheet name="ACT180" sheetId="25" r:id="rId25"/>
    <sheet name="ACT800" sheetId="26" r:id="rId26"/>
    <sheet name="2016 Front Page Draft" sheetId="27" r:id="rId27"/>
    <sheet name="2016 Budgt-Long" sheetId="28" r:id="rId28"/>
    <sheet name="2016 Front Page January 2016" sheetId="29" r:id="rId29"/>
    <sheet name="Budget Draft" sheetId="30" r:id="rId30"/>
    <sheet name="2016 Budget Draft-Short" sheetId="31" r:id="rId31"/>
    <sheet name="2015 Budget January 2015" sheetId="32" r:id="rId32"/>
    <sheet name="2016 Budget January 2016" sheetId="33" r:id="rId33"/>
    <sheet name="Sheet1" sheetId="34" r:id="rId34"/>
  </sheets>
  <definedNames>
    <definedName name="_xlnm.Print_Area" localSheetId="12">'ACT132'!$A$1:$L$15</definedName>
  </definedNames>
  <calcPr fullCalcOnLoad="1"/>
</workbook>
</file>

<file path=xl/comments17.xml><?xml version="1.0" encoding="utf-8"?>
<comments xmlns="http://schemas.openxmlformats.org/spreadsheetml/2006/main">
  <authors>
    <author>Marla Sepnafski</author>
  </authors>
  <commentList>
    <comment ref="A10" authorId="0">
      <text>
        <r>
          <rPr>
            <b/>
            <sz val="8"/>
            <rFont val="Tahoma"/>
            <family val="2"/>
          </rPr>
          <t>Marla Sepnafski: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<sst xmlns="http://schemas.openxmlformats.org/spreadsheetml/2006/main" count="1890" uniqueCount="915">
  <si>
    <t>Life Insurance</t>
  </si>
  <si>
    <t>Social Security (gross x 7.65%)</t>
  </si>
  <si>
    <t>Health Insurance</t>
  </si>
  <si>
    <t>Dental Insurance</t>
  </si>
  <si>
    <t>Total Benefits =</t>
  </si>
  <si>
    <t>Total Salaries =</t>
  </si>
  <si>
    <t xml:space="preserve">     Monthly Total +</t>
  </si>
  <si>
    <t xml:space="preserve">          x 12</t>
  </si>
  <si>
    <t>TOTAL DENTAL INSURANCE</t>
  </si>
  <si>
    <t xml:space="preserve">Retirement </t>
  </si>
  <si>
    <t>GRAND TOTAL</t>
  </si>
  <si>
    <t>Retirement in 2010 = 12%</t>
  </si>
  <si>
    <t xml:space="preserve">         plus 10%</t>
  </si>
  <si>
    <t>Retirement in 2011 = 14%</t>
  </si>
  <si>
    <t>Retirement in 2012 = 5.9% for employers &amp; 5.9% for employees</t>
  </si>
  <si>
    <t>Item</t>
  </si>
  <si>
    <t>2012 Req.</t>
  </si>
  <si>
    <t>2011 Req.</t>
  </si>
  <si>
    <t>2011 Approved</t>
  </si>
  <si>
    <t>2010 Approved</t>
  </si>
  <si>
    <t>Business Cards</t>
  </si>
  <si>
    <t>Checks - bills (regular)</t>
  </si>
  <si>
    <t>Envelopes - #10 plain, white</t>
  </si>
  <si>
    <t>Envelopes - #10 window</t>
  </si>
  <si>
    <t>Envelopes - #6 3/4 plain</t>
  </si>
  <si>
    <t>Letterhead - 8 1/2 x 11</t>
  </si>
  <si>
    <t>Purchase orders</t>
  </si>
  <si>
    <t>1 box</t>
  </si>
  <si>
    <t>WLAF Campaign for</t>
  </si>
  <si>
    <t xml:space="preserve">    Wisconsin Libraries</t>
  </si>
  <si>
    <t>TOTAL</t>
  </si>
  <si>
    <t>2009 = $719</t>
  </si>
  <si>
    <t>2010=$500</t>
  </si>
  <si>
    <t>*WVLS uses about 250</t>
  </si>
  <si>
    <t>2008 = $587</t>
  </si>
  <si>
    <t xml:space="preserve">     purchase orders/year</t>
  </si>
  <si>
    <t>2007 = $667</t>
  </si>
  <si>
    <t>*WVLS uses about 1,040</t>
  </si>
  <si>
    <t>2006 = $674</t>
  </si>
  <si>
    <t xml:space="preserve">     checks/year</t>
  </si>
  <si>
    <t>2005 = $190</t>
  </si>
  <si>
    <t>2004 = $215</t>
  </si>
  <si>
    <t>**New Logo in 2011</t>
  </si>
  <si>
    <t>2003 = $2,579</t>
  </si>
  <si>
    <t>2002 = $3,980</t>
  </si>
  <si>
    <t>2001 = $4,875</t>
  </si>
  <si>
    <t>2000 = $3,761</t>
  </si>
  <si>
    <t>Telephone charges, including:</t>
  </si>
  <si>
    <t xml:space="preserve">          10 direct phone lines, equipment</t>
  </si>
  <si>
    <t xml:space="preserve">          telefax calls</t>
  </si>
  <si>
    <t xml:space="preserve">          long distance/incoming</t>
  </si>
  <si>
    <t xml:space="preserve">          long distance/outgoing</t>
  </si>
  <si>
    <t xml:space="preserve">          maintenance</t>
  </si>
  <si>
    <t xml:space="preserve">     Portion of TEACH/fiber line</t>
  </si>
  <si>
    <t xml:space="preserve">     Maintenance on router</t>
  </si>
  <si>
    <t xml:space="preserve">      WiscNet Internet connection</t>
  </si>
  <si>
    <t xml:space="preserve">      Anti-virus software</t>
  </si>
  <si>
    <t xml:space="preserve">     Email management - including </t>
  </si>
  <si>
    <t xml:space="preserve">          anti-spam/email services</t>
  </si>
  <si>
    <t>$35/email</t>
  </si>
  <si>
    <t>2003 "telephone support" = $82.50/month.</t>
  </si>
  <si>
    <t>2004 "telephone support" = $134.40/month</t>
  </si>
  <si>
    <t>2008 = $80/line (10 lines)</t>
  </si>
  <si>
    <t>2009 = $170/line  (10 lines)</t>
  </si>
  <si>
    <t xml:space="preserve">2010 =  $1740 + $609 (3.5 lines) = </t>
  </si>
  <si>
    <t>2011=178/line x 10</t>
  </si>
  <si>
    <t>3M Post-it-notes 1 1/2 x 2</t>
  </si>
  <si>
    <t>24pack</t>
  </si>
  <si>
    <t>as needed</t>
  </si>
  <si>
    <t>3M Post-it-notes 3 x 3</t>
  </si>
  <si>
    <t>Adding machine tape 2 1/4"</t>
  </si>
  <si>
    <t>Batteries</t>
  </si>
  <si>
    <t>Binder clips</t>
  </si>
  <si>
    <t>20 boxes</t>
  </si>
  <si>
    <t xml:space="preserve">Binders  </t>
  </si>
  <si>
    <t>Calendars, monthly</t>
  </si>
  <si>
    <t>Coffee</t>
  </si>
  <si>
    <t>2 cases</t>
  </si>
  <si>
    <t>Discs, CD-RW in jewel cases</t>
  </si>
  <si>
    <t>Envelopes, catalog</t>
  </si>
  <si>
    <t>3 boxes</t>
  </si>
  <si>
    <t>2 boxes</t>
  </si>
  <si>
    <t>File folders, letter size</t>
  </si>
  <si>
    <t>First aid supplies</t>
  </si>
  <si>
    <t>Flash drives</t>
  </si>
  <si>
    <t>Floor mats</t>
  </si>
  <si>
    <t>Gloves, plastic</t>
  </si>
  <si>
    <t>Hanging File Folders</t>
  </si>
  <si>
    <t>Hanging File Frames</t>
  </si>
  <si>
    <t>Index dividers</t>
  </si>
  <si>
    <t>48 sets</t>
  </si>
  <si>
    <t>Labels - computer address (flat)</t>
  </si>
  <si>
    <t>Legal pads, 5 x 8</t>
  </si>
  <si>
    <t>Legal pads, 8 1/2 x 11</t>
  </si>
  <si>
    <t>Liquid paper, white</t>
  </si>
  <si>
    <t>Magic markers, fine</t>
  </si>
  <si>
    <t>Magic markers, flscnt</t>
  </si>
  <si>
    <t>Magic markers, wide</t>
  </si>
  <si>
    <t>Miscellaneous supplies</t>
  </si>
  <si>
    <t>Name tags</t>
  </si>
  <si>
    <t>Paper clips, small</t>
  </si>
  <si>
    <t>12 boxes</t>
  </si>
  <si>
    <t>Paper clips, large</t>
  </si>
  <si>
    <t>6 boxes</t>
  </si>
  <si>
    <t>Pens/Pencils</t>
  </si>
  <si>
    <t>Pocket portfolios</t>
  </si>
  <si>
    <t>Rubber bands</t>
  </si>
  <si>
    <t>Rubber stamps</t>
  </si>
  <si>
    <t>Scotch Tape</t>
  </si>
  <si>
    <t>Sheet protectors</t>
  </si>
  <si>
    <t>Shelving</t>
  </si>
  <si>
    <t>Staples</t>
  </si>
  <si>
    <t>Storage boxes</t>
  </si>
  <si>
    <t>12/box</t>
  </si>
  <si>
    <t>Tools</t>
  </si>
  <si>
    <t>TOTALS</t>
  </si>
  <si>
    <t>2010 = $1,812</t>
  </si>
  <si>
    <t>Back brace/support</t>
  </si>
  <si>
    <t>Bags, bubble</t>
  </si>
  <si>
    <t>Bags, shipping</t>
  </si>
  <si>
    <t>Courier bags</t>
  </si>
  <si>
    <t>Courier boxes/tubs</t>
  </si>
  <si>
    <t>Courier manila envelopes</t>
  </si>
  <si>
    <t>Mailing machine ink</t>
  </si>
  <si>
    <t xml:space="preserve">     (V-Cat will pay for the rest)</t>
  </si>
  <si>
    <t>Mailing tape, 2"</t>
  </si>
  <si>
    <t>36 rolls</t>
  </si>
  <si>
    <t>Miscellaneous</t>
  </si>
  <si>
    <t>Staples - heavy duty</t>
  </si>
  <si>
    <t>Tape, removable</t>
  </si>
  <si>
    <t>12 rolls</t>
  </si>
  <si>
    <t>Tape strips</t>
  </si>
  <si>
    <t>Ties - plastic</t>
  </si>
  <si>
    <t>V-Cat mailers</t>
  </si>
  <si>
    <t>2009 = $1,614</t>
  </si>
  <si>
    <t>2010 = $1,396</t>
  </si>
  <si>
    <t>2008 = $922</t>
  </si>
  <si>
    <t>2007 = $2,984</t>
  </si>
  <si>
    <t>2006 = $1,164</t>
  </si>
  <si>
    <t xml:space="preserve">2005 = $952 </t>
  </si>
  <si>
    <t>35 locations</t>
  </si>
  <si>
    <t>Mail transportation</t>
  </si>
  <si>
    <t>*Postage and insurance</t>
  </si>
  <si>
    <t>POSTAGE USED</t>
  </si>
  <si>
    <t>Delivery:</t>
  </si>
  <si>
    <t>2010 = $865</t>
  </si>
  <si>
    <t>2010 = $106,876</t>
  </si>
  <si>
    <t>2009 = $ 1,048</t>
  </si>
  <si>
    <t>2009 = $64,867</t>
  </si>
  <si>
    <t xml:space="preserve">2008 = $1,319 </t>
  </si>
  <si>
    <t xml:space="preserve">2008 = $63,522 </t>
  </si>
  <si>
    <r>
      <t>2007 = $1,247</t>
    </r>
    <r>
      <rPr>
        <b/>
        <sz val="9"/>
        <rFont val="Arial"/>
        <family val="2"/>
      </rPr>
      <t xml:space="preserve"> </t>
    </r>
  </si>
  <si>
    <t>2007 = $58,674</t>
  </si>
  <si>
    <t xml:space="preserve">2006 = $1,340 </t>
  </si>
  <si>
    <t>2006 = $56,953</t>
  </si>
  <si>
    <t xml:space="preserve">2005 = $975 </t>
  </si>
  <si>
    <t>2005 = $56,623</t>
  </si>
  <si>
    <t>WLA Conference</t>
  </si>
  <si>
    <t xml:space="preserve">4 at $1,000 </t>
  </si>
  <si>
    <t>WAPL Conference</t>
  </si>
  <si>
    <t>WLA's LLD</t>
  </si>
  <si>
    <t>Computers in Libraries</t>
  </si>
  <si>
    <t>PLA Conference</t>
  </si>
  <si>
    <t>Meetings:</t>
  </si>
  <si>
    <t>SRLAAW=4 meetings; SOMBAW=2</t>
  </si>
  <si>
    <t>2010 = $9,753</t>
  </si>
  <si>
    <t xml:space="preserve"> technology, LSTA, etc.</t>
  </si>
  <si>
    <t>2011 mileage reimbursement is actually .510/mile</t>
  </si>
  <si>
    <t>Board of Trustee meetings</t>
  </si>
  <si>
    <t>Executive Comm. meetings</t>
  </si>
  <si>
    <t>4 at $400</t>
  </si>
  <si>
    <t>B/T liaison LAC/VCAT mtgs.</t>
  </si>
  <si>
    <t>3 at $80</t>
  </si>
  <si>
    <t>WVLS committee mtgs./sign checks</t>
  </si>
  <si>
    <t>WLA Committee Travel</t>
  </si>
  <si>
    <t>Library Legislative Day</t>
  </si>
  <si>
    <t>2010 = $10,684</t>
  </si>
  <si>
    <t xml:space="preserve">2009 = $9,514 </t>
  </si>
  <si>
    <t>2010=7,230</t>
  </si>
  <si>
    <t>2009=7,789</t>
  </si>
  <si>
    <t>2008=10,769</t>
  </si>
  <si>
    <t>2007=12,221</t>
  </si>
  <si>
    <t>WVLS board meetings</t>
  </si>
  <si>
    <t>2 meetings</t>
  </si>
  <si>
    <t>Special  committee mtgs</t>
  </si>
  <si>
    <t>no meetings</t>
  </si>
  <si>
    <t>Travel to LAC meetings</t>
  </si>
  <si>
    <t xml:space="preserve">  @400 ea.</t>
  </si>
  <si>
    <t>all mileage</t>
  </si>
  <si>
    <t xml:space="preserve">2010 =$650 for 2 meetings </t>
  </si>
  <si>
    <t>2009 = $803 for 2 meetings</t>
  </si>
  <si>
    <t>2008 = $769 for 2 meetings</t>
  </si>
  <si>
    <t>2007 = $518 for 2 meetings</t>
  </si>
  <si>
    <t>2006 = $392 for 2 meetings</t>
  </si>
  <si>
    <t>2005 = $506 for 2 meetings</t>
  </si>
  <si>
    <t>Colored bond paper</t>
  </si>
  <si>
    <t>10 cases</t>
  </si>
  <si>
    <t>White bond paper</t>
  </si>
  <si>
    <t>35 cases</t>
  </si>
  <si>
    <t>$27each</t>
  </si>
  <si>
    <t xml:space="preserve">Copy machine - routine </t>
  </si>
  <si>
    <t>.03/copy</t>
  </si>
  <si>
    <t xml:space="preserve">Colored 67lb. </t>
  </si>
  <si>
    <t>1 ream</t>
  </si>
  <si>
    <t>Copies Made:</t>
  </si>
  <si>
    <t>2010 = $2,026</t>
  </si>
  <si>
    <t>2010=44,630</t>
  </si>
  <si>
    <t>2009 = $2,827</t>
  </si>
  <si>
    <t>2009=69,520</t>
  </si>
  <si>
    <t xml:space="preserve">2008 = $2,470 </t>
  </si>
  <si>
    <t>2008=69,587</t>
  </si>
  <si>
    <t>2007 = $1,843</t>
  </si>
  <si>
    <t>2007=55,091</t>
  </si>
  <si>
    <t>2006 = $1,703</t>
  </si>
  <si>
    <t>2006=61,172</t>
  </si>
  <si>
    <t>2005 = $1,324</t>
  </si>
  <si>
    <t>2005=46,467</t>
  </si>
  <si>
    <t>ALA membership</t>
  </si>
  <si>
    <t>Attorney fees</t>
  </si>
  <si>
    <t>Cafeteria Plan Administration</t>
  </si>
  <si>
    <t>Fidelity bond</t>
  </si>
  <si>
    <t>Financial audit / service charges</t>
  </si>
  <si>
    <t>Insurance - combination casualty,</t>
  </si>
  <si>
    <t>Insurance - errors &amp; omission</t>
  </si>
  <si>
    <t>Payroll direct deposit</t>
  </si>
  <si>
    <t>SOMBAW membership</t>
  </si>
  <si>
    <t>10=$00</t>
  </si>
  <si>
    <t>SRLAAW membership</t>
  </si>
  <si>
    <t>11=$50</t>
  </si>
  <si>
    <t>10=$100</t>
  </si>
  <si>
    <t>WLA dues - institutional</t>
  </si>
  <si>
    <t>WLA dues - trustees</t>
  </si>
  <si>
    <t>WI. Dept. of Revenue</t>
  </si>
  <si>
    <t xml:space="preserve">    (every other year)</t>
  </si>
  <si>
    <t xml:space="preserve"> </t>
  </si>
  <si>
    <t>Blades for tape system</t>
  </si>
  <si>
    <t>Book repair supplies</t>
  </si>
  <si>
    <t>Compact Disc storage cases</t>
  </si>
  <si>
    <t>Ebsco spine labels</t>
  </si>
  <si>
    <t>Gel pens</t>
  </si>
  <si>
    <t>Genre Stickers &amp; Dots</t>
  </si>
  <si>
    <t>Glue</t>
  </si>
  <si>
    <t>Labels - Avery deskjet</t>
  </si>
  <si>
    <t>Misc. cleaners / supplies</t>
  </si>
  <si>
    <t>Playaway cases</t>
  </si>
  <si>
    <t>Playaway covers</t>
  </si>
  <si>
    <t>Post-it date due slips</t>
  </si>
  <si>
    <t>Tape, 2" clear</t>
  </si>
  <si>
    <t>9 rolls</t>
  </si>
  <si>
    <t>Tape, 4" clear</t>
  </si>
  <si>
    <t>5 rolls</t>
  </si>
  <si>
    <t>Tattle Tape Strips</t>
  </si>
  <si>
    <t>Barcodes for V-Cat items</t>
  </si>
  <si>
    <t>RFID tags</t>
  </si>
  <si>
    <t>2010=$1,578</t>
  </si>
  <si>
    <t>2009=$1,002</t>
  </si>
  <si>
    <t>2008=$724</t>
  </si>
  <si>
    <t>2007=$812</t>
  </si>
  <si>
    <t>Postage meter</t>
  </si>
  <si>
    <t>4 x $341</t>
  </si>
  <si>
    <t xml:space="preserve">     Pitney Bowes</t>
  </si>
  <si>
    <t>2010=$1,114</t>
  </si>
  <si>
    <t>2009=$000</t>
  </si>
  <si>
    <r>
      <t>2008=</t>
    </r>
    <r>
      <rPr>
        <sz val="9"/>
        <rFont val="Arial"/>
        <family val="2"/>
      </rPr>
      <t>$1,032</t>
    </r>
  </si>
  <si>
    <t>Portable Training Labs</t>
  </si>
  <si>
    <t>BOT meeting)</t>
  </si>
  <si>
    <t>2010=$14,952</t>
  </si>
  <si>
    <t>2009=$0.00</t>
  </si>
  <si>
    <t>2008=$1,618</t>
  </si>
  <si>
    <t>2007=263</t>
  </si>
  <si>
    <t>Children's workshops &amp;</t>
  </si>
  <si>
    <t xml:space="preserve">    programs in libraries</t>
  </si>
  <si>
    <t>Batteries, computer</t>
  </si>
  <si>
    <t>Calculator</t>
  </si>
  <si>
    <t>Calculator Ribbons</t>
  </si>
  <si>
    <t>80-$25 ea</t>
  </si>
  <si>
    <t>CD cleaner spray</t>
  </si>
  <si>
    <t>Compressed air (super duster)</t>
  </si>
  <si>
    <t>Recycling expenses</t>
  </si>
  <si>
    <t>Screen wipes</t>
  </si>
  <si>
    <t xml:space="preserve">Service calls &amp; repairs on </t>
  </si>
  <si>
    <t xml:space="preserve">     items not under service contracts</t>
  </si>
  <si>
    <t>2010=$3,944</t>
  </si>
  <si>
    <t>2009=$6,787</t>
  </si>
  <si>
    <t>2008=$4,884</t>
  </si>
  <si>
    <t xml:space="preserve">Contingencies </t>
  </si>
  <si>
    <t xml:space="preserve"> 12 BOT  mtgs</t>
  </si>
  <si>
    <t xml:space="preserve">    (refreshments, mtg.</t>
  </si>
  <si>
    <t>Special mtgs</t>
  </si>
  <si>
    <t xml:space="preserve">    room fees &amp; other</t>
  </si>
  <si>
    <t>6 workshops</t>
  </si>
  <si>
    <t xml:space="preserve">    expenses)</t>
  </si>
  <si>
    <t>2 LAC mtgs</t>
  </si>
  <si>
    <t>6 VCAT mtgs.</t>
  </si>
  <si>
    <t>Coffeemaker-36 cup</t>
  </si>
  <si>
    <r>
      <t>2007=</t>
    </r>
    <r>
      <rPr>
        <sz val="9"/>
        <rFont val="Arial"/>
        <family val="2"/>
      </rPr>
      <t>$553</t>
    </r>
  </si>
  <si>
    <t>2006 = $584</t>
  </si>
  <si>
    <t>2005 = $439</t>
  </si>
  <si>
    <t>2004 = $526</t>
  </si>
  <si>
    <t>2010=$435</t>
  </si>
  <si>
    <t>2003 = $386</t>
  </si>
  <si>
    <t>2009=$669</t>
  </si>
  <si>
    <t>2002 = $462</t>
  </si>
  <si>
    <r>
      <t>2008=</t>
    </r>
    <r>
      <rPr>
        <sz val="9"/>
        <rFont val="Arial"/>
        <family val="2"/>
      </rPr>
      <t>$333</t>
    </r>
  </si>
  <si>
    <t>Intuit (Quickbooks)</t>
  </si>
  <si>
    <t xml:space="preserve">     Payroll/Tax Updates</t>
  </si>
  <si>
    <t xml:space="preserve">Maintenance fee for </t>
  </si>
  <si>
    <t>V-Cat central site annual maint.</t>
  </si>
  <si>
    <r>
      <t>2010=</t>
    </r>
    <r>
      <rPr>
        <sz val="10"/>
        <rFont val="Arial"/>
        <family val="2"/>
      </rPr>
      <t>$3,045</t>
    </r>
  </si>
  <si>
    <t>2009=$2,141</t>
  </si>
  <si>
    <r>
      <t>2008=</t>
    </r>
    <r>
      <rPr>
        <sz val="10"/>
        <rFont val="Arial"/>
        <family val="2"/>
      </rPr>
      <t>$2,046</t>
    </r>
  </si>
  <si>
    <t>11=8 SD licenses ($389)</t>
  </si>
  <si>
    <t>11=Quickbooks - 4 licenses=$694</t>
  </si>
  <si>
    <t>Annual WISCAT fee</t>
  </si>
  <si>
    <t xml:space="preserve">    for MCPL</t>
  </si>
  <si>
    <t>(NOTE:  MCPL is allowing</t>
  </si>
  <si>
    <t xml:space="preserve">WVLS to participate in </t>
  </si>
  <si>
    <t>OCLC ILL via their OCLC</t>
  </si>
  <si>
    <t>subscription.)</t>
  </si>
  <si>
    <t>Professional collection</t>
  </si>
  <si>
    <t>Books on compact disc</t>
  </si>
  <si>
    <t xml:space="preserve">    Overdrive E-audio/video titles</t>
  </si>
  <si>
    <t>Large type books</t>
  </si>
  <si>
    <t>Newspapers</t>
  </si>
  <si>
    <t>Standing orders</t>
  </si>
  <si>
    <t>2010 = $32,092</t>
  </si>
  <si>
    <t>2009 = $57,770</t>
  </si>
  <si>
    <t xml:space="preserve">2008 = $56,250 </t>
  </si>
  <si>
    <t>Wessler Scholarships</t>
  </si>
  <si>
    <t>2009 Budget Adjustment</t>
  </si>
  <si>
    <t>2010 Budget Adjustment</t>
  </si>
  <si>
    <t>(approved at January 2010</t>
  </si>
  <si>
    <t>BOT meeting</t>
  </si>
  <si>
    <t>Funds set aside for</t>
  </si>
  <si>
    <t>unplanned "emergencies,"</t>
  </si>
  <si>
    <t>vacation/health insurance</t>
  </si>
  <si>
    <t>payouts in the event of</t>
  </si>
  <si>
    <t>employee separation</t>
  </si>
  <si>
    <t>2010=$2,054</t>
  </si>
  <si>
    <t>2009=$6,250</t>
  </si>
  <si>
    <t>2008=$17,041 plus $14,307 (encumbered)</t>
  </si>
  <si>
    <t>2007= $10,199</t>
  </si>
  <si>
    <t>2012 Approved</t>
  </si>
  <si>
    <r>
      <t xml:space="preserve">Rent at </t>
    </r>
    <r>
      <rPr>
        <b/>
        <sz val="9"/>
        <rFont val="Arial"/>
        <family val="2"/>
      </rPr>
      <t>$14.50</t>
    </r>
    <r>
      <rPr>
        <sz val="9"/>
        <rFont val="Arial"/>
        <family val="2"/>
      </rPr>
      <t>/sq. ft.</t>
    </r>
  </si>
  <si>
    <t xml:space="preserve">     (2,928 sq. ft.)</t>
  </si>
  <si>
    <r>
      <t xml:space="preserve">Rent at </t>
    </r>
    <r>
      <rPr>
        <b/>
        <sz val="9"/>
        <rFont val="Arial"/>
        <family val="2"/>
      </rPr>
      <t>$15.25/</t>
    </r>
    <r>
      <rPr>
        <sz val="9"/>
        <rFont val="Arial"/>
        <family val="2"/>
      </rPr>
      <t>sq. ft.</t>
    </r>
  </si>
  <si>
    <r>
      <t xml:space="preserve">Rent at </t>
    </r>
    <r>
      <rPr>
        <b/>
        <sz val="9"/>
        <rFont val="Arial"/>
        <family val="2"/>
      </rPr>
      <t>$15.75/</t>
    </r>
    <r>
      <rPr>
        <sz val="9"/>
        <rFont val="Arial"/>
        <family val="2"/>
      </rPr>
      <t>sq. ft.</t>
    </r>
  </si>
  <si>
    <t>Rent at $16.25/ sq. ft.</t>
  </si>
  <si>
    <t>Office furniture / equipment</t>
  </si>
  <si>
    <t>2010 = $16,937</t>
  </si>
  <si>
    <t>Network Projects</t>
  </si>
  <si>
    <t>Infrastructure</t>
  </si>
  <si>
    <t xml:space="preserve">     Liebert UPS Bypass Unit</t>
  </si>
  <si>
    <t xml:space="preserve">     Semi-annual A/C Maint.</t>
  </si>
  <si>
    <t xml:space="preserve">     Annual UPS Service</t>
  </si>
  <si>
    <t xml:space="preserve">     Annual Printer Service</t>
  </si>
  <si>
    <t>Maintenance Reserve</t>
  </si>
  <si>
    <t>WAN Services</t>
  </si>
  <si>
    <t xml:space="preserve">     CS TEACH Data Line</t>
  </si>
  <si>
    <t xml:space="preserve">      Router Maint.</t>
  </si>
  <si>
    <t>Software Licensing</t>
  </si>
  <si>
    <t xml:space="preserve">     MS Office 2010</t>
  </si>
  <si>
    <t xml:space="preserve">     MS Windows 7 Pro</t>
  </si>
  <si>
    <t>5-7</t>
  </si>
  <si>
    <t xml:space="preserve">     MS Project Pro Software</t>
  </si>
  <si>
    <t xml:space="preserve">     MS Project Server License</t>
  </si>
  <si>
    <t>Laptops and Peripherals</t>
  </si>
  <si>
    <t>2-3</t>
  </si>
  <si>
    <t>Projects</t>
  </si>
  <si>
    <t xml:space="preserve">     Virtualization</t>
  </si>
  <si>
    <t xml:space="preserve">     Kaspersky Antivirus</t>
  </si>
  <si>
    <t xml:space="preserve">     PC Cop SIP2 Service</t>
  </si>
  <si>
    <t xml:space="preserve">PRINTING &amp; PUBLICITY - Account 119                                </t>
  </si>
  <si>
    <t>2013 Req.</t>
  </si>
  <si>
    <t xml:space="preserve">COMMUNICATIONS - Account 121                                                                                           </t>
  </si>
  <si>
    <t>2012=178/line x 10</t>
  </si>
  <si>
    <t xml:space="preserve">OFFICE SUPPLIES - Account 122                                                                                                    </t>
  </si>
  <si>
    <t xml:space="preserve">SHIPPING SUPPLIES - Account 123                                                                          </t>
  </si>
  <si>
    <t xml:space="preserve">    CDs/DVDs</t>
  </si>
  <si>
    <t xml:space="preserve">Containers, shipping - </t>
  </si>
  <si>
    <t xml:space="preserve">POSTAGE &amp; MAIL TRANSPORTATION - Account 124                             </t>
  </si>
  <si>
    <t>2 stops/week</t>
  </si>
  <si>
    <t>Delivery - SCLS</t>
  </si>
  <si>
    <t>Delivery - Waltco</t>
  </si>
  <si>
    <t>LD&amp;L; CCBC</t>
  </si>
  <si>
    <t xml:space="preserve">STAFF TRAVEL - Account 125                                                                                                      </t>
  </si>
  <si>
    <t xml:space="preserve">BOARD TRAVEL - Account 126                                                                                                </t>
  </si>
  <si>
    <t xml:space="preserve">LAC EXPENSES - Account 127                                                                                                          </t>
  </si>
  <si>
    <t xml:space="preserve">COPYING SUPPLIES - Account 128                                </t>
  </si>
  <si>
    <t xml:space="preserve">INSURANCE, DUES, AUDIT - Account 129                                                                                       </t>
  </si>
  <si>
    <t xml:space="preserve">PREPARATION AND MAINTENANCE OF LIBRARY MATERIALS - Account 130                                    </t>
  </si>
  <si>
    <t>Moved to 136</t>
  </si>
  <si>
    <t xml:space="preserve">EQUIPMENT  RENTAL - Account 132                                                                                                        </t>
  </si>
  <si>
    <t>SPECIAL PROJECTS - Account 134</t>
  </si>
  <si>
    <t xml:space="preserve">WORKSHOPS - Account 135                                                                                                                                                                                  </t>
  </si>
  <si>
    <t xml:space="preserve">EQUIPMENT (MAINTENANCE, SUPPLIES, RENTAL) - Account 136                                                                               </t>
  </si>
  <si>
    <t xml:space="preserve">MISCELLANEOUS - Account 137                                                                                         </t>
  </si>
  <si>
    <t xml:space="preserve">         4 licenses</t>
  </si>
  <si>
    <t xml:space="preserve">      Quickbooks Update </t>
  </si>
  <si>
    <t>12=8 SD licenses ($389)</t>
  </si>
  <si>
    <t>12=Quickbooks - 4 licenses=$694</t>
  </si>
  <si>
    <t xml:space="preserve">MCPL/WVLS CONTRACT - Account 142                                                                        </t>
  </si>
  <si>
    <t xml:space="preserve">LIBRARY MATERIALS - Account 149                                                                                                              </t>
  </si>
  <si>
    <t>2013 Approved</t>
  </si>
  <si>
    <t>RESOURCE DEVELOPMENT FUND - Account 164</t>
  </si>
  <si>
    <t xml:space="preserve">Reserve Funds - Account 165                                       </t>
  </si>
  <si>
    <t>January BOT mtg.)</t>
  </si>
  <si>
    <t>(approved at the</t>
  </si>
  <si>
    <t>PAYROLL LIABILITIES - Account 166</t>
  </si>
  <si>
    <t xml:space="preserve">RENTAL (Building) - Account 178                                                </t>
  </si>
  <si>
    <t>2007=$44,562</t>
  </si>
  <si>
    <t>2008=$44,562</t>
  </si>
  <si>
    <t>2009=$46,116</t>
  </si>
  <si>
    <t>2010=$46,116</t>
  </si>
  <si>
    <t>2011=$46,116</t>
  </si>
  <si>
    <t>2012=$47,580</t>
  </si>
  <si>
    <t xml:space="preserve">OUTLAY - Account 180                                                                                                           </t>
  </si>
  <si>
    <t>IT SERVICES - Account 800</t>
  </si>
  <si>
    <t>2011=$2,043</t>
  </si>
  <si>
    <t>telephone expenses thru 2011 = $537</t>
  </si>
  <si>
    <t>2011 = $769</t>
  </si>
  <si>
    <t>2011 = $654</t>
  </si>
  <si>
    <t>2011 = $177</t>
  </si>
  <si>
    <t>2011 = $77,281</t>
  </si>
  <si>
    <t>2011 = $11,751</t>
  </si>
  <si>
    <t>$521 mileage</t>
  </si>
  <si>
    <t>2012 = $433 for 1 meeting</t>
  </si>
  <si>
    <t>2011 = $600 for 2 meetings</t>
  </si>
  <si>
    <t>2011 = $3,035</t>
  </si>
  <si>
    <t>2011=112,363</t>
  </si>
  <si>
    <t>2011 = $13,021</t>
  </si>
  <si>
    <t>2011=$688</t>
  </si>
  <si>
    <t>2011=$1,360</t>
  </si>
  <si>
    <t>6/12=$680</t>
  </si>
  <si>
    <t>2011=$1,140</t>
  </si>
  <si>
    <t>2011=$564</t>
  </si>
  <si>
    <t>2011=$2,431</t>
  </si>
  <si>
    <t>2011 = $43,671</t>
  </si>
  <si>
    <t>2011 = $200</t>
  </si>
  <si>
    <t>2011=$35,721</t>
  </si>
  <si>
    <t>2011 = $1,340</t>
  </si>
  <si>
    <t>2012 mileage reimbursement is actually .555/mile</t>
  </si>
  <si>
    <t>CHANGE FROM</t>
  </si>
  <si>
    <t>% OF</t>
  </si>
  <si>
    <t>INCOME</t>
  </si>
  <si>
    <t>REQUEST</t>
  </si>
  <si>
    <t>6 MONTHS</t>
  </si>
  <si>
    <t>EST. ACTUAL</t>
  </si>
  <si>
    <t>All Other Income</t>
  </si>
  <si>
    <t>County Appropriations</t>
  </si>
  <si>
    <t>State Aid</t>
  </si>
  <si>
    <t>Interest</t>
  </si>
  <si>
    <t>TOTAL:</t>
  </si>
  <si>
    <t>OPERATING EXPENDITURES</t>
  </si>
  <si>
    <t>ACCOUNT</t>
  </si>
  <si>
    <t>Printing</t>
  </si>
  <si>
    <t>Communications</t>
  </si>
  <si>
    <t>Office Supplies</t>
  </si>
  <si>
    <t>Shipping Supplies</t>
  </si>
  <si>
    <t>Postage/Delivery</t>
  </si>
  <si>
    <t>Staff Travel</t>
  </si>
  <si>
    <t>Board Travel</t>
  </si>
  <si>
    <t>LAC Expenses</t>
  </si>
  <si>
    <t>Copying Supplies</t>
  </si>
  <si>
    <t>Insurance, Dues, Audit</t>
  </si>
  <si>
    <t>Prep./Maint. of Lib. Mat</t>
  </si>
  <si>
    <t>Rental (equipment)</t>
  </si>
  <si>
    <t>Workshops</t>
  </si>
  <si>
    <t>Equipment Maint./Supplies</t>
  </si>
  <si>
    <t>Service Contracts</t>
  </si>
  <si>
    <t>MCPL/WVLS Agreement</t>
  </si>
  <si>
    <t>Library Materials</t>
  </si>
  <si>
    <t>Rental (building)</t>
  </si>
  <si>
    <t>Outlay</t>
  </si>
  <si>
    <t>IT Services/Programs</t>
  </si>
  <si>
    <t>Total:</t>
  </si>
  <si>
    <t>NON-OPERATING EXPENDITURES</t>
  </si>
  <si>
    <t>Special Projects</t>
  </si>
  <si>
    <t>Resource Development</t>
  </si>
  <si>
    <t>Reserve Fund</t>
  </si>
  <si>
    <t>Payroll Liabilities</t>
  </si>
  <si>
    <t>Subtotal:</t>
  </si>
  <si>
    <t>SALARIES/BENEFITS</t>
  </si>
  <si>
    <t>Regular salaries</t>
  </si>
  <si>
    <t>Employee benefits</t>
  </si>
  <si>
    <t>GRAND TOTAL:</t>
  </si>
  <si>
    <t>Operating</t>
  </si>
  <si>
    <t>Resource Development Fund</t>
  </si>
  <si>
    <t>Balance</t>
  </si>
  <si>
    <t>Note Cards/Envelopes</t>
  </si>
  <si>
    <t>business cards every other</t>
  </si>
  <si>
    <t>year.</t>
  </si>
  <si>
    <t>*Purchase note cards and</t>
  </si>
  <si>
    <t>Envelopes - #10 plain, color</t>
  </si>
  <si>
    <t>Mileage (miles)</t>
  </si>
  <si>
    <t>2011=10,032</t>
  </si>
  <si>
    <t>2012 BOT = $640</t>
  </si>
  <si>
    <t>2012 Exec. Comm. = $320</t>
  </si>
  <si>
    <t>2013 BOT =  $640</t>
  </si>
  <si>
    <t>2013 Exec. Comm. = $320</t>
  </si>
  <si>
    <t>12=$255</t>
  </si>
  <si>
    <t>12=$32each</t>
  </si>
  <si>
    <t>12=$420</t>
  </si>
  <si>
    <t>12=$600</t>
  </si>
  <si>
    <t>11=$257</t>
  </si>
  <si>
    <t>12=$6,600</t>
  </si>
  <si>
    <t xml:space="preserve">    workers comp.</t>
  </si>
  <si>
    <t xml:space="preserve">  (Directors &amp; Officers)</t>
  </si>
  <si>
    <t>12=$1,466</t>
  </si>
  <si>
    <t>12=$1,765</t>
  </si>
  <si>
    <t>12=$1,172</t>
  </si>
  <si>
    <t>Equipment Rental (Pitney Bowes)</t>
  </si>
  <si>
    <t>4 @ $341</t>
  </si>
  <si>
    <t>2011=$2,326 + $1,360 from #132 Acct = $3,686</t>
  </si>
  <si>
    <t>(moved from #132 to #136 in 2012)</t>
  </si>
  <si>
    <t>GoToMeeting Webinar</t>
  </si>
  <si>
    <t>12=$206</t>
  </si>
  <si>
    <t>5 cases</t>
  </si>
  <si>
    <t>12=$948</t>
  </si>
  <si>
    <t>2011 = $8,362 + $600 LAC (2 mtgs-$521 mileage) = $8,962</t>
  </si>
  <si>
    <t>Moved to 126</t>
  </si>
  <si>
    <t>6 at $640</t>
  </si>
  <si>
    <t xml:space="preserve">2011=8,578 + 990 miles for LAC = 9,568 </t>
  </si>
  <si>
    <t>11=$500</t>
  </si>
  <si>
    <t>12=$204</t>
  </si>
  <si>
    <t>telephone expenses thru 2010 = $774</t>
  </si>
  <si>
    <t>Computer Software (Clip Art)</t>
  </si>
  <si>
    <t>13 SCLS = $7,092 x 2 = $14,184 (4 days )</t>
  </si>
  <si>
    <t>10,000/.55</t>
  </si>
  <si>
    <t>2013 WAPL Conference in Lake Geneva</t>
  </si>
  <si>
    <t>2013 WLA Conference in Green Bay</t>
  </si>
  <si>
    <t>LAC meetings/travel</t>
  </si>
  <si>
    <t>30 cases</t>
  </si>
  <si>
    <t>Speaker/Travel fees &amp; registration</t>
  </si>
  <si>
    <t>55-$35 ea</t>
  </si>
  <si>
    <t>Headsets w/ microphones</t>
  </si>
  <si>
    <t>5 year contract with Pitney Bowes in 2010</t>
  </si>
  <si>
    <t>V-Cat Project</t>
  </si>
  <si>
    <t>2 at $1,000</t>
  </si>
  <si>
    <t>National Conferences</t>
  </si>
  <si>
    <t xml:space="preserve">    for 3-4 workshops/webinars &amp; IT</t>
  </si>
  <si>
    <t xml:space="preserve">    Summit</t>
  </si>
  <si>
    <t>plus bd recommendation (1/13 mtg.)</t>
  </si>
  <si>
    <t>2014 Req.</t>
  </si>
  <si>
    <t>2014 Est. Cost</t>
  </si>
  <si>
    <t>2012=$322</t>
  </si>
  <si>
    <t>telephone expenses thru 2012 = $000</t>
  </si>
  <si>
    <t>(Move to Office Supplies)</t>
  </si>
  <si>
    <t>4 stops/week</t>
  </si>
  <si>
    <t>13 Waltco = highest mo. ($5,155) x 12 = $61,860 +  (12% increase) = $69,283</t>
  </si>
  <si>
    <t>2012 = $0</t>
  </si>
  <si>
    <t>13=$000</t>
  </si>
  <si>
    <t>12=$000</t>
  </si>
  <si>
    <t>13=$0,000</t>
  </si>
  <si>
    <t>11=$00</t>
  </si>
  <si>
    <t>12=$00</t>
  </si>
  <si>
    <t>11=$000</t>
  </si>
  <si>
    <t>2012=$0</t>
  </si>
  <si>
    <t>6/13=$0</t>
  </si>
  <si>
    <t>remainder saving for courier</t>
  </si>
  <si>
    <t>(Moved to Office Supplies)</t>
  </si>
  <si>
    <t xml:space="preserve">CONTRACTS - Account 140                                                                            </t>
  </si>
  <si>
    <t>2014 Request</t>
  </si>
  <si>
    <t>2014 Approved</t>
  </si>
  <si>
    <t>(make sure to check encumbered accounts)</t>
  </si>
  <si>
    <t>(make sure to check encumbered)</t>
  </si>
  <si>
    <t>(check encumbered accounts)</t>
  </si>
  <si>
    <t>6/13=$236</t>
  </si>
  <si>
    <t>2 1/2  stops/week</t>
  </si>
  <si>
    <t>2014 WAPL Conference  - Sheboygan</t>
  </si>
  <si>
    <t>**New Committee - V-Cat Steering Committee appointed</t>
  </si>
  <si>
    <t>in 2013</t>
  </si>
  <si>
    <t>6/13=$228</t>
  </si>
  <si>
    <t>Rent for Office Space</t>
  </si>
  <si>
    <t>Contingencies - mtgs/workshops</t>
  </si>
  <si>
    <t>Coffeemaker</t>
  </si>
  <si>
    <t>SHIPPING SUPPLIES</t>
  </si>
  <si>
    <t>PREP/MAINT. OF LIB. MATS.</t>
  </si>
  <si>
    <t>2014 WLA Conference -Kalahari Resort, WI Dells, November  4-7</t>
  </si>
  <si>
    <t xml:space="preserve">2014 PLA - Indianapolis, March 11-15, 2014 </t>
  </si>
  <si>
    <t xml:space="preserve">2014 WLA Conference- Kalahari, WI Dells </t>
  </si>
  <si>
    <t xml:space="preserve">2014 WAPL Conference - Sheboygan  </t>
  </si>
  <si>
    <t xml:space="preserve">      Go-To-Meeting</t>
  </si>
  <si>
    <t xml:space="preserve">      moved to 6210</t>
  </si>
  <si>
    <t>1 add. Family plan</t>
  </si>
  <si>
    <t xml:space="preserve">    3 family dental x 149 = </t>
  </si>
  <si>
    <t xml:space="preserve">     4 single dental x 58 =</t>
  </si>
  <si>
    <t>Retirement in 2014 = 7% for employers &amp; 7% for employees</t>
  </si>
  <si>
    <t>2012 = $5,866</t>
  </si>
  <si>
    <t>2012 = $1,826 + Miscellaneous = $737 + Prep/Maint of Lib Materials = $000</t>
  </si>
  <si>
    <t>2012 = $283</t>
  </si>
  <si>
    <t>14 SCLS = $7,329 x 2 = $14,658 (4 days )</t>
  </si>
  <si>
    <t>14 Waltco = highest mo. ($5,340) x 12 = $64,080 +  (10% increase) = $70,488</t>
  </si>
  <si>
    <t>1/2 of 1 stop</t>
  </si>
  <si>
    <t>2012 = $78,245</t>
  </si>
  <si>
    <t>13=$608</t>
  </si>
  <si>
    <t>13=$6802</t>
  </si>
  <si>
    <t>13=$1,481</t>
  </si>
  <si>
    <t>13=$420</t>
  </si>
  <si>
    <t>13=$255</t>
  </si>
  <si>
    <t>WILS membership/services</t>
  </si>
  <si>
    <t>13=$32each</t>
  </si>
  <si>
    <t>13=$375.00</t>
  </si>
  <si>
    <t>2012=$48,606</t>
  </si>
  <si>
    <t>Note: The $500 for T.B. Scott came out of encumbered funds.-MS (8/13)</t>
  </si>
  <si>
    <t>2012=(Childrens/SLP=$7,019; general workshops=$4,395) = $3,500 encumbered</t>
  </si>
  <si>
    <t>2011=(Childrens/SLP=$8,016; general workshops=$6,927) = $475 encumbered</t>
  </si>
  <si>
    <t>2012=$2,490+ $1,361 from #132 Acct = $3,851</t>
  </si>
  <si>
    <t>45-$35 ea</t>
  </si>
  <si>
    <t>70-$25 ea</t>
  </si>
  <si>
    <t>2012=$737</t>
  </si>
  <si>
    <t>2012=$1,947 + rent=$46,116</t>
  </si>
  <si>
    <t>12 rent = 46,116</t>
  </si>
  <si>
    <t>13 rent =   47,580</t>
  </si>
  <si>
    <t>14 rent =  47,580</t>
  </si>
  <si>
    <t>2,928 sq. ft.</t>
  </si>
  <si>
    <t>2,928 sq.ft.</t>
  </si>
  <si>
    <t xml:space="preserve">$15.75/sq. ft. </t>
  </si>
  <si>
    <t>$16.25/sq. ft.</t>
  </si>
  <si>
    <t xml:space="preserve">  (moved from  6780 in 2014)</t>
  </si>
  <si>
    <t>2012 = $42,400</t>
  </si>
  <si>
    <t xml:space="preserve">  Including periodicals</t>
  </si>
  <si>
    <t xml:space="preserve">  + contribution to 2014 Digital Pool</t>
  </si>
  <si>
    <t xml:space="preserve">  (LSTA $50,000 match)</t>
  </si>
  <si>
    <t>2012-19,500</t>
  </si>
  <si>
    <t>2013 mileage reimbursement is actually .565/mile</t>
  </si>
  <si>
    <t>Collection Development mtg.</t>
  </si>
  <si>
    <t>Steering Committee mtgs.</t>
  </si>
  <si>
    <t>2012=13,515</t>
  </si>
  <si>
    <t>2012 = $10,000</t>
  </si>
  <si>
    <t>2012=93,073</t>
  </si>
  <si>
    <t>2012 = $7,030 + $762 LAC  (all mileage) = $10,792</t>
  </si>
  <si>
    <t>2012=11,220 + 1,347 miles for LAC = 12,567</t>
  </si>
  <si>
    <t>2014 Exec. Comm. = $355</t>
  </si>
  <si>
    <t>2014 BOT =  $640</t>
  </si>
  <si>
    <t>515 each</t>
  </si>
  <si>
    <t>unassigned but possibility of</t>
  </si>
  <si>
    <t>PLA/ALA Conference/Training</t>
  </si>
  <si>
    <t>plus amt recommended @ 1/14</t>
  </si>
  <si>
    <t>2014 Health Insurance (Employer portion)</t>
  </si>
  <si>
    <t>2015 Req.</t>
  </si>
  <si>
    <t>2015 Est. Cost</t>
  </si>
  <si>
    <t xml:space="preserve">     Survey Monkey Annual Subscription </t>
  </si>
  <si>
    <t>PRINTING AND PUBLICITY</t>
  </si>
  <si>
    <t>2013 = $0</t>
  </si>
  <si>
    <t>15 SCLS = $7,329 x 2 = $14,658 (4 days )</t>
  </si>
  <si>
    <t>3 stops for all locations</t>
  </si>
  <si>
    <t>WiscNet;WiLS World; WiLS Peer Council</t>
  </si>
  <si>
    <t>LLD</t>
  </si>
  <si>
    <t>2012 = $2,680</t>
  </si>
  <si>
    <t>2013 = $00,000</t>
  </si>
  <si>
    <t>13=$00</t>
  </si>
  <si>
    <t>Interlibrary Loan WISCAT</t>
  </si>
  <si>
    <t>(Moved to 136-Equipment - Maintenance &amp; Supplies)</t>
  </si>
  <si>
    <t>(Moved to 140-Contracts)</t>
  </si>
  <si>
    <t>2015 Request</t>
  </si>
  <si>
    <t>2015 Approved</t>
  </si>
  <si>
    <t>(Moved to 140-Contracts Account)</t>
  </si>
  <si>
    <t>2014 BUDGET</t>
  </si>
  <si>
    <t>2014 EST. ACTUAL</t>
  </si>
  <si>
    <t>ACTUAL</t>
  </si>
  <si>
    <t>Contracts</t>
  </si>
  <si>
    <t>2013-$200.00</t>
  </si>
  <si>
    <t>2013 = $33,301.35</t>
  </si>
  <si>
    <t>2014 Databases = $11,912</t>
  </si>
  <si>
    <t>2013 Databases = $11,345</t>
  </si>
  <si>
    <t>just EBSCO</t>
  </si>
  <si>
    <t xml:space="preserve">  "</t>
  </si>
  <si>
    <t>2013=$47,580</t>
  </si>
  <si>
    <t>2013 = $11,645.31</t>
  </si>
  <si>
    <t>$2,000 encumb</t>
  </si>
  <si>
    <t>$10,000. encumb</t>
  </si>
  <si>
    <t>$7,574.65 enc</t>
  </si>
  <si>
    <t>$587.19 enc</t>
  </si>
  <si>
    <t>$4,668.90 enc</t>
  </si>
  <si>
    <t>$2,001.20 enc</t>
  </si>
  <si>
    <t>$39,398.77 P/T</t>
  </si>
  <si>
    <t>$86,751.23 P/T</t>
  </si>
  <si>
    <t>2013=$318 - SEE #122</t>
  </si>
  <si>
    <t>6/2014=$0 - SEE #122</t>
  </si>
  <si>
    <t>2013=170/linex12=$2,033 SUPPORT-$2,492</t>
  </si>
  <si>
    <t>2013 = $8,130</t>
  </si>
  <si>
    <t>telephone expenses thru 2013 = $516</t>
  </si>
  <si>
    <t>(Move to Postage and Delivery #124)</t>
  </si>
  <si>
    <t>2013=87,838</t>
  </si>
  <si>
    <t>2012 = $15,100</t>
  </si>
  <si>
    <t>2013=$9,691 (Granton P.L.) + $500 = $10,191</t>
  </si>
  <si>
    <t>2013=$1,734+ $1,360 from #132 Acct = $3,094</t>
  </si>
  <si>
    <t>2013 = $564 Miscellaneous + $0 Prep./Maint + $318 Printing + $1,053 Office Supplies = $1,935</t>
  </si>
  <si>
    <t>2013=16,816</t>
  </si>
  <si>
    <t>2013 = $7,172 + $814 LAC  (all mileage) = $7,986</t>
  </si>
  <si>
    <t>2013=13,527</t>
  </si>
  <si>
    <t>7 MONTHS</t>
  </si>
  <si>
    <t xml:space="preserve">2013 = $77,078 </t>
  </si>
  <si>
    <t>2015 Exec. Comm. = $350</t>
  </si>
  <si>
    <t>2015 BOT =  $545</t>
  </si>
  <si>
    <t>6/14 = 21,282 - Did Estimate For May and June charges and copies made.</t>
  </si>
  <si>
    <t>15 Waltco = highest mo. ($6,755) x 12 = $81,060 +  (10% increase) = $89,166</t>
  </si>
  <si>
    <t>(MOVED TO 122 Supplies)</t>
  </si>
  <si>
    <t xml:space="preserve">     $10,141 x 12 = $121,692</t>
  </si>
  <si>
    <t xml:space="preserve">     $121,692 x 115% = $139,946</t>
  </si>
  <si>
    <t xml:space="preserve"> l mo. increase ($5,000) = $144,946</t>
  </si>
  <si>
    <t>family=26,907 x 4</t>
  </si>
  <si>
    <t>single =10,792 x 3</t>
  </si>
  <si>
    <t>plus one family</t>
  </si>
  <si>
    <t>Retirement in 2015 = 6.8% for employers &amp; 6.8% for employees</t>
  </si>
  <si>
    <t>2014 = $1,246</t>
  </si>
  <si>
    <t>3 stops/week</t>
  </si>
  <si>
    <t>Courier bags/totes</t>
  </si>
  <si>
    <t>1/2 = 1,280 x 12 = 15,360</t>
  </si>
  <si>
    <t>15,360 + 10% = 16,896</t>
  </si>
  <si>
    <t>DLT meetings=special needs, youth services, SLP, reference/ILL</t>
  </si>
  <si>
    <t>2015 WAPL Conference  -  Wisconsin Rapids</t>
  </si>
  <si>
    <t>2015 WLA Conference - Madison</t>
  </si>
  <si>
    <t>15,000/.56</t>
  </si>
  <si>
    <t>4 at $750</t>
  </si>
  <si>
    <t xml:space="preserve">5 at $1,000 </t>
  </si>
  <si>
    <t xml:space="preserve">2015 ALA - San Francisco </t>
  </si>
  <si>
    <t>2013 = $19,549</t>
  </si>
  <si>
    <t>2014 mileage reimbursement is actually .56/mile</t>
  </si>
  <si>
    <t xml:space="preserve">2015 WAPL Conference - Wisconsin Rapids </t>
  </si>
  <si>
    <t>5 at 1,000</t>
  </si>
  <si>
    <t>5 at 600</t>
  </si>
  <si>
    <t>7/14 = $426</t>
  </si>
  <si>
    <t>2013 = $2,426</t>
  </si>
  <si>
    <t>3 cases</t>
  </si>
  <si>
    <t>20 cases</t>
  </si>
  <si>
    <t>2013 = $18,380</t>
  </si>
  <si>
    <t>14=$7,100</t>
  </si>
  <si>
    <t>14=$333</t>
  </si>
  <si>
    <t xml:space="preserve">   general liability</t>
  </si>
  <si>
    <t xml:space="preserve">    auto</t>
  </si>
  <si>
    <t>14=$206</t>
  </si>
  <si>
    <t>13=$709</t>
  </si>
  <si>
    <t>14=$1,652</t>
  </si>
  <si>
    <t>$40/month</t>
  </si>
  <si>
    <t>14=$50</t>
  </si>
  <si>
    <t>13=$100</t>
  </si>
  <si>
    <t>15=$50each</t>
  </si>
  <si>
    <t>Continuing Education Scholarships</t>
  </si>
  <si>
    <t>2013=$2245 + rent=$47,580</t>
  </si>
  <si>
    <t>14=$469</t>
  </si>
  <si>
    <t>14=5 Sierra licenses ($56)</t>
  </si>
  <si>
    <t>2,594 sq.ft.</t>
  </si>
  <si>
    <t>14=Quickbooks - 4 licenses=$469</t>
  </si>
  <si>
    <t>2013=Quickbooks - 4 licenses=$429</t>
  </si>
  <si>
    <t>2013=8 Sierra licenses ($1,015)</t>
  </si>
  <si>
    <t>November 13 ProQuest Ancestry Library = $4,735</t>
  </si>
  <si>
    <t>2012=$14,717</t>
  </si>
  <si>
    <t>2013=$5,000</t>
  </si>
  <si>
    <t>Reserve Fund - V-Cat</t>
  </si>
  <si>
    <t>Salaries/Benefits (0% COLA)</t>
  </si>
  <si>
    <t>2015 BUDGET</t>
  </si>
  <si>
    <t>BENEFITS / SALARIES, 2016 BUDGET - 0% COLA</t>
  </si>
  <si>
    <t>2016 Req.</t>
  </si>
  <si>
    <t>2016 Est. Cost</t>
  </si>
  <si>
    <t>2014 = $00,000</t>
  </si>
  <si>
    <t>6/15=$0,000</t>
  </si>
  <si>
    <t>2016 Est. Actual</t>
  </si>
  <si>
    <t>6/15 = $00,000</t>
  </si>
  <si>
    <t>2016 mileage reimbursement is actually .000/mile</t>
  </si>
  <si>
    <t>2016 Exec. Comm. = $350</t>
  </si>
  <si>
    <t>2016 BOT =  $545</t>
  </si>
  <si>
    <t>Move to Office Supplies - Account 122</t>
  </si>
  <si>
    <t>PHOTOCOPY SUPPLIES</t>
  </si>
  <si>
    <t>15=$00</t>
  </si>
  <si>
    <t>2016 Est. Amount</t>
  </si>
  <si>
    <t>2014=$4,090</t>
  </si>
  <si>
    <t>***WVLS will pay for entire audit fees in 2016</t>
  </si>
  <si>
    <t>2054 Approved</t>
  </si>
  <si>
    <t xml:space="preserve">Pat Wagner in 2016; $1,500 + portion of travel expenses </t>
  </si>
  <si>
    <t>15 rent =  42,153</t>
  </si>
  <si>
    <t>6/15=$000</t>
  </si>
  <si>
    <t>15=5 Sierra licenses ($00)</t>
  </si>
  <si>
    <t>15=Quickbooks - 4 licenses=$000</t>
  </si>
  <si>
    <t>2016 Request</t>
  </si>
  <si>
    <t>2016 Anticipated Income</t>
  </si>
  <si>
    <t>2016 TOTAL INCOME</t>
  </si>
  <si>
    <t>2016 Anticipated Expenses</t>
  </si>
  <si>
    <t>2016 TOTAL EXPENSES</t>
  </si>
  <si>
    <t xml:space="preserve">     2016 V-Cat Hardware Maint. = $15,000</t>
  </si>
  <si>
    <t xml:space="preserve">     2016 IT Support / Consulting = $10,000 </t>
  </si>
  <si>
    <r>
      <t xml:space="preserve">2016 BUDGET - </t>
    </r>
    <r>
      <rPr>
        <b/>
        <i/>
        <sz val="14"/>
        <color indexed="10"/>
        <rFont val="Arial"/>
        <family val="2"/>
      </rPr>
      <t>Draft</t>
    </r>
    <r>
      <rPr>
        <b/>
        <sz val="14"/>
        <rFont val="Arial"/>
        <family val="2"/>
      </rPr>
      <t xml:space="preserve"> </t>
    </r>
  </si>
  <si>
    <t>2015 EST. ACTUAL</t>
  </si>
  <si>
    <t xml:space="preserve">2016 PLA - Denver, CO </t>
  </si>
  <si>
    <t>Retirement in 2016 = 6.6% for employers &amp; 6.6% for employees</t>
  </si>
  <si>
    <t>6/15=$4,119</t>
  </si>
  <si>
    <t>2014 = $6,832</t>
  </si>
  <si>
    <t>telephone expenses thru 2014 = $683</t>
  </si>
  <si>
    <t>telephone expenses thru 6/15 = $248</t>
  </si>
  <si>
    <t>2015 = $1,157</t>
  </si>
  <si>
    <r>
      <t>WVLS Internet</t>
    </r>
    <r>
      <rPr>
        <b/>
        <sz val="9"/>
        <rFont val="Arial"/>
        <family val="2"/>
      </rPr>
      <t xml:space="preserve"> (NESS)</t>
    </r>
  </si>
  <si>
    <t>15=1,001</t>
  </si>
  <si>
    <t>15=204</t>
  </si>
  <si>
    <t>6/2015 = $170</t>
  </si>
  <si>
    <t>2014 = $87,562 (2.5 stops)</t>
  </si>
  <si>
    <t>6/15 = $58,675 (3 stops)</t>
  </si>
  <si>
    <t>16 SCLS = $6,837 x 2 = $13,673 (4 days )</t>
  </si>
  <si>
    <t>16 Waltco = highest mo. ($7,681) x 12 = $92,170 +  (10% increase) = $101,387</t>
  </si>
  <si>
    <t>1500/$20</t>
  </si>
  <si>
    <t>6/15 = $5,756</t>
  </si>
  <si>
    <t xml:space="preserve">2016 WAPL Conference  - Oshkosh </t>
  </si>
  <si>
    <t>2016 WLA Conference - Milwaukee</t>
  </si>
  <si>
    <t>2014 = $16,061</t>
  </si>
  <si>
    <t>2014=12,014</t>
  </si>
  <si>
    <t>6/15=7,665</t>
  </si>
  <si>
    <t>2015 mileage reimbursement is actually .575/mile</t>
  </si>
  <si>
    <t>15,000/.58</t>
  </si>
  <si>
    <t>2016 WLA Conference - Milwaukee ($250 mileage/round trip)</t>
  </si>
  <si>
    <t xml:space="preserve">  Computers in Libraries</t>
  </si>
  <si>
    <t xml:space="preserve">  ALA Conference</t>
  </si>
  <si>
    <t xml:space="preserve">  PLA Conference</t>
  </si>
  <si>
    <t xml:space="preserve">  SWSX (Texas)</t>
  </si>
  <si>
    <t xml:space="preserve">  Mileage/Meals/Parking</t>
  </si>
  <si>
    <t>Travel Reimbursements</t>
  </si>
  <si>
    <t>Workshops/special mtgs.</t>
  </si>
  <si>
    <t xml:space="preserve">    training/classes</t>
  </si>
  <si>
    <t>15=$850</t>
  </si>
  <si>
    <t xml:space="preserve">2016 WAPL Conference - Oshkosh </t>
  </si>
  <si>
    <t>6/2015 = $3,954</t>
  </si>
  <si>
    <t>2014 = $11,404 + $677 LAC  (all mileage) = $12,081</t>
  </si>
  <si>
    <t>6/15=5,817</t>
  </si>
  <si>
    <t>2014=16,147</t>
  </si>
  <si>
    <t>2014=$11,876</t>
  </si>
  <si>
    <t>500 x 4</t>
  </si>
  <si>
    <t>2014 = $13,111</t>
  </si>
  <si>
    <t>6/15 = $11.855</t>
  </si>
  <si>
    <t>15=$613</t>
  </si>
  <si>
    <t>15=$7,300</t>
  </si>
  <si>
    <t>15=$50</t>
  </si>
  <si>
    <t>15=$500</t>
  </si>
  <si>
    <t>E-Commerce</t>
  </si>
  <si>
    <t>$60/mo</t>
  </si>
  <si>
    <t>15=$3,432</t>
  </si>
  <si>
    <t>Innovation/Collaboration Grants</t>
  </si>
  <si>
    <t>6/15=(Childrens/SLP=$7,020; general workshops=$1,201); $8,221</t>
  </si>
  <si>
    <t>Webinars (NFLS)</t>
  </si>
  <si>
    <t>6/15=$1,665</t>
  </si>
  <si>
    <t>2014=$5,425</t>
  </si>
  <si>
    <t>Cartridges, inkjet, black - HP951XL</t>
  </si>
  <si>
    <t>Cartridges, inkjet, color - HP950XL</t>
  </si>
  <si>
    <t>2014=$48,049</t>
  </si>
  <si>
    <t>6/15 = $5,289</t>
  </si>
  <si>
    <t xml:space="preserve">2015 Databases = $4,122 (Proquest) + $12,507 (Novelist) </t>
  </si>
  <si>
    <t>= $16,629</t>
  </si>
  <si>
    <t>15=$270</t>
  </si>
  <si>
    <t>15=$757</t>
  </si>
  <si>
    <t>15=$1,592</t>
  </si>
  <si>
    <t>15=$255</t>
  </si>
  <si>
    <t>15=$750each</t>
  </si>
  <si>
    <t xml:space="preserve">  ARSL Scholarship ($3,000)</t>
  </si>
  <si>
    <t xml:space="preserve">  Mentorship Program ($1,500)</t>
  </si>
  <si>
    <t xml:space="preserve">     5 V-Cat licenses @ $56 each</t>
  </si>
  <si>
    <t xml:space="preserve">    10 @ $250</t>
  </si>
  <si>
    <t>EBSCO database (Novelist Select)</t>
  </si>
  <si>
    <t xml:space="preserve">    (15=$12,507)</t>
  </si>
  <si>
    <t>2014 = $20,107</t>
  </si>
  <si>
    <t>(includes SLP manual for each library)</t>
  </si>
  <si>
    <t>Recollection WI</t>
  </si>
  <si>
    <t>6/15=$4,700</t>
  </si>
  <si>
    <t>2014 = $4,000</t>
  </si>
  <si>
    <t>2014 = $1,694 + $91 Printing and Publicity + $955 Photocopy Supplies = $2,740</t>
  </si>
  <si>
    <t>6/15 = $1,612 + $000 Printing and Publicity + $449 Photocopy Supplies = $2,061</t>
  </si>
  <si>
    <t>6/15 = 6,200 (billed 3 months)</t>
  </si>
  <si>
    <t>2014 = 31,800</t>
  </si>
  <si>
    <t xml:space="preserve">Colored 65lb. </t>
  </si>
  <si>
    <t>2 reams</t>
  </si>
  <si>
    <t>Colored/White bond paper</t>
  </si>
  <si>
    <t>Flip Charts</t>
  </si>
  <si>
    <t>Digital Recorder</t>
  </si>
  <si>
    <t>250=$225</t>
  </si>
  <si>
    <t>500=$90</t>
  </si>
  <si>
    <t>2500=$115</t>
  </si>
  <si>
    <t>500=$40</t>
  </si>
  <si>
    <t>1000=$200</t>
  </si>
  <si>
    <t>1000=$153</t>
  </si>
  <si>
    <t>2014 = $422</t>
  </si>
  <si>
    <t>2015 SORTING is under salaries</t>
  </si>
  <si>
    <t>18 rolls on hand</t>
  </si>
  <si>
    <t>Misc. Supplies</t>
  </si>
  <si>
    <t>330 blue bins in 2015</t>
  </si>
  <si>
    <t>w/Wabeno=36</t>
  </si>
  <si>
    <t>15=$250 membership</t>
  </si>
  <si>
    <t>Property - $600,000</t>
  </si>
  <si>
    <t>2014=$4,944 (Project WIN)</t>
  </si>
  <si>
    <t xml:space="preserve">  LLD member participation grant ($500)</t>
  </si>
  <si>
    <t>2013=(Childrens/SLP=$7,225; general workshops=$4,010); $11,204</t>
  </si>
  <si>
    <t>2014=(Childrens/SLP=$6,400; general workshops=$5,600); $12,000 + $4,000 encumbered (which hasn't been spent) 7/15</t>
  </si>
  <si>
    <t>6/15 = $3,564</t>
  </si>
  <si>
    <t>.25/hr. increase</t>
  </si>
  <si>
    <t>15=$469</t>
  </si>
  <si>
    <t>ProQuest/Ancestry (15=$4,995)</t>
  </si>
  <si>
    <t>WPLC / Overdrive Content Server:</t>
  </si>
  <si>
    <t xml:space="preserve">     2016 V-Cat (Staff) = $60,000</t>
  </si>
  <si>
    <t xml:space="preserve">     2016 V-Cat Budget Balance = $113,950</t>
  </si>
  <si>
    <t xml:space="preserve">     WVLS Carryover = $324,000</t>
  </si>
  <si>
    <t xml:space="preserve">     2016 V-Cat Reserves = $320,000</t>
  </si>
  <si>
    <t>Foundations in WI = $200</t>
  </si>
  <si>
    <t>Databases:</t>
  </si>
  <si>
    <t>MCPL Collection Development Grant</t>
  </si>
  <si>
    <t>ZINIO / Overdrive Advantage (Encumbered Funds)</t>
  </si>
  <si>
    <t xml:space="preserve">     2016 IT Reserves = $75,000</t>
  </si>
  <si>
    <t>Reserve Fund - WVLS IT</t>
  </si>
  <si>
    <t>ARSL membership</t>
  </si>
  <si>
    <t>WVLS Board of Trustees Meeting - September 2015</t>
  </si>
  <si>
    <t>Salaries/Benefits ($0.25/hr. COLA)</t>
  </si>
  <si>
    <t>Exhibit 15</t>
  </si>
  <si>
    <t>2016 WVLS Budget</t>
  </si>
  <si>
    <t>$2,005X7=$14,035</t>
  </si>
  <si>
    <t>$14,035X12=$168,420</t>
  </si>
  <si>
    <t>8 MONTHS</t>
  </si>
  <si>
    <r>
      <t xml:space="preserve">2016 BUDGET </t>
    </r>
    <r>
      <rPr>
        <b/>
        <sz val="14"/>
        <rFont val="Arial"/>
        <family val="2"/>
      </rPr>
      <t xml:space="preserve"> </t>
    </r>
  </si>
  <si>
    <t>2016 WVLS Budget - January 2016 Adjustment</t>
  </si>
  <si>
    <t xml:space="preserve">     2016 IT Reserves = $75,000 </t>
  </si>
  <si>
    <t>plus Jan BOT allocation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</si>
</sst>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.###"/>
    <numFmt numFmtId="165" formatCode="&quot;$&quot;#,##0.00"/>
    <numFmt numFmtId="166" formatCode="&quot;$&quot;#,##0"/>
    <numFmt numFmtId="167" formatCode="0.000%"/>
    <numFmt numFmtId="168" formatCode="[$-409]dddd\,\ mmmm\ dd\,\ yyyy"/>
    <numFmt numFmtId="169" formatCode="[$-409]h:mm:ss\ AM/PM"/>
    <numFmt numFmtId="170" formatCode="0.0"/>
  </numFmts>
  <fonts count="11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23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trike/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Technical"/>
      <family val="0"/>
    </font>
    <font>
      <i/>
      <sz val="12"/>
      <name val="Technical"/>
      <family val="0"/>
    </font>
    <font>
      <u val="single"/>
      <sz val="10"/>
      <name val="Technical"/>
      <family val="0"/>
    </font>
    <font>
      <sz val="11"/>
      <name val="Technical"/>
      <family val="0"/>
    </font>
    <font>
      <b/>
      <sz val="11"/>
      <name val="Technical"/>
      <family val="0"/>
    </font>
    <font>
      <sz val="12"/>
      <name val="Technical"/>
      <family val="0"/>
    </font>
    <font>
      <b/>
      <sz val="12"/>
      <name val="Technical"/>
      <family val="0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echnic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b/>
      <sz val="10"/>
      <name val="Technic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9"/>
      <color indexed="49"/>
      <name val="Arial"/>
      <family val="2"/>
    </font>
    <font>
      <sz val="10"/>
      <color indexed="4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7"/>
      <name val="Arial"/>
      <family val="2"/>
    </font>
    <font>
      <strike/>
      <sz val="10"/>
      <color indexed="10"/>
      <name val="Arial"/>
      <family val="2"/>
    </font>
    <font>
      <b/>
      <sz val="10"/>
      <color indexed="62"/>
      <name val="Technical"/>
      <family val="0"/>
    </font>
    <font>
      <b/>
      <sz val="9"/>
      <color indexed="6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b/>
      <sz val="8"/>
      <color theme="9" tint="-0.24997000396251678"/>
      <name val="Arial"/>
      <family val="2"/>
    </font>
    <font>
      <b/>
      <sz val="8"/>
      <color rgb="FF00B050"/>
      <name val="Arial"/>
      <family val="2"/>
    </font>
    <font>
      <strike/>
      <sz val="10"/>
      <color rgb="FFFF0000"/>
      <name val="Arial"/>
      <family val="2"/>
    </font>
    <font>
      <b/>
      <sz val="10"/>
      <color theme="3"/>
      <name val="Technical"/>
      <family val="0"/>
    </font>
    <font>
      <b/>
      <sz val="9"/>
      <color theme="3"/>
      <name val="Arial"/>
      <family val="2"/>
    </font>
    <font>
      <b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164" fontId="0" fillId="0" borderId="0">
      <alignment/>
      <protection locked="0"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164" fontId="2" fillId="0" borderId="0" xfId="56" applyFont="1">
      <alignment/>
      <protection locked="0"/>
    </xf>
    <xf numFmtId="164" fontId="0" fillId="0" borderId="0" xfId="56">
      <alignment/>
      <protection locked="0"/>
    </xf>
    <xf numFmtId="164" fontId="0" fillId="33" borderId="0" xfId="56" applyFill="1">
      <alignment/>
      <protection locked="0"/>
    </xf>
    <xf numFmtId="164" fontId="0" fillId="0" borderId="0" xfId="56" applyFill="1">
      <alignment/>
      <protection locked="0"/>
    </xf>
    <xf numFmtId="1" fontId="3" fillId="0" borderId="0" xfId="56" applyNumberFormat="1" applyFont="1">
      <alignment/>
      <protection locked="0"/>
    </xf>
    <xf numFmtId="164" fontId="4" fillId="0" borderId="0" xfId="56" applyFont="1">
      <alignment/>
      <protection locked="0"/>
    </xf>
    <xf numFmtId="164" fontId="5" fillId="0" borderId="0" xfId="56" applyFont="1">
      <alignment/>
      <protection locked="0"/>
    </xf>
    <xf numFmtId="164" fontId="0" fillId="0" borderId="0" xfId="56" applyFont="1">
      <alignment/>
      <protection locked="0"/>
    </xf>
    <xf numFmtId="1" fontId="4" fillId="0" borderId="0" xfId="56" applyNumberFormat="1" applyFont="1" applyAlignment="1">
      <alignment horizontal="right"/>
      <protection locked="0"/>
    </xf>
    <xf numFmtId="1" fontId="0" fillId="0" borderId="0" xfId="56" applyNumberFormat="1">
      <alignment/>
      <protection locked="0"/>
    </xf>
    <xf numFmtId="1" fontId="0" fillId="33" borderId="0" xfId="56" applyNumberFormat="1" applyFill="1">
      <alignment/>
      <protection locked="0"/>
    </xf>
    <xf numFmtId="1" fontId="0" fillId="0" borderId="0" xfId="56" applyNumberFormat="1" applyFill="1">
      <alignment/>
      <protection locked="0"/>
    </xf>
    <xf numFmtId="1" fontId="4" fillId="0" borderId="0" xfId="56" applyNumberFormat="1" applyFont="1">
      <alignment/>
      <protection locked="0"/>
    </xf>
    <xf numFmtId="7" fontId="4" fillId="0" borderId="0" xfId="56" applyNumberFormat="1" applyFont="1">
      <alignment/>
      <protection locked="0"/>
    </xf>
    <xf numFmtId="165" fontId="4" fillId="0" borderId="0" xfId="56" applyNumberFormat="1" applyFont="1">
      <alignment/>
      <protection locked="0"/>
    </xf>
    <xf numFmtId="8" fontId="4" fillId="0" borderId="0" xfId="56" applyNumberFormat="1" applyFont="1">
      <alignment/>
      <protection locked="0"/>
    </xf>
    <xf numFmtId="8" fontId="4" fillId="33" borderId="0" xfId="56" applyNumberFormat="1" applyFont="1" applyFill="1">
      <alignment/>
      <protection locked="0"/>
    </xf>
    <xf numFmtId="8" fontId="4" fillId="0" borderId="0" xfId="56" applyNumberFormat="1" applyFont="1" applyFill="1">
      <alignment/>
      <protection locked="0"/>
    </xf>
    <xf numFmtId="7" fontId="6" fillId="0" borderId="0" xfId="56" applyNumberFormat="1" applyFont="1">
      <alignment/>
      <protection locked="0"/>
    </xf>
    <xf numFmtId="165" fontId="6" fillId="0" borderId="0" xfId="56" applyNumberFormat="1" applyFont="1">
      <alignment/>
      <protection locked="0"/>
    </xf>
    <xf numFmtId="7" fontId="7" fillId="0" borderId="0" xfId="56" applyNumberFormat="1" applyFont="1">
      <alignment/>
      <protection locked="0"/>
    </xf>
    <xf numFmtId="7" fontId="7" fillId="0" borderId="0" xfId="56" applyNumberFormat="1" applyFont="1">
      <alignment/>
      <protection locked="0"/>
    </xf>
    <xf numFmtId="165" fontId="0" fillId="0" borderId="0" xfId="56" applyNumberFormat="1">
      <alignment/>
      <protection locked="0"/>
    </xf>
    <xf numFmtId="7" fontId="7" fillId="33" borderId="0" xfId="56" applyNumberFormat="1" applyFont="1" applyFill="1">
      <alignment/>
      <protection locked="0"/>
    </xf>
    <xf numFmtId="7" fontId="7" fillId="0" borderId="0" xfId="56" applyNumberFormat="1" applyFont="1" applyFill="1">
      <alignment/>
      <protection locked="0"/>
    </xf>
    <xf numFmtId="164" fontId="7" fillId="0" borderId="0" xfId="56" applyFont="1">
      <alignment/>
      <protection locked="0"/>
    </xf>
    <xf numFmtId="164" fontId="4" fillId="33" borderId="0" xfId="56" applyFont="1" applyFill="1">
      <alignment/>
      <protection locked="0"/>
    </xf>
    <xf numFmtId="164" fontId="4" fillId="0" borderId="0" xfId="56" applyFont="1" applyFill="1">
      <alignment/>
      <protection locked="0"/>
    </xf>
    <xf numFmtId="7" fontId="4" fillId="33" borderId="0" xfId="56" applyNumberFormat="1" applyFont="1" applyFill="1">
      <alignment/>
      <protection locked="0"/>
    </xf>
    <xf numFmtId="7" fontId="4" fillId="0" borderId="0" xfId="56" applyNumberFormat="1" applyFont="1" applyFill="1">
      <alignment/>
      <protection locked="0"/>
    </xf>
    <xf numFmtId="164" fontId="7" fillId="0" borderId="0" xfId="56" applyFont="1">
      <alignment/>
      <protection locked="0"/>
    </xf>
    <xf numFmtId="164" fontId="4" fillId="0" borderId="0" xfId="56" applyFont="1">
      <alignment/>
      <protection locked="0"/>
    </xf>
    <xf numFmtId="7" fontId="8" fillId="0" borderId="0" xfId="56" applyNumberFormat="1" applyFont="1">
      <alignment/>
      <protection locked="0"/>
    </xf>
    <xf numFmtId="164" fontId="6" fillId="0" borderId="0" xfId="56" applyFont="1">
      <alignment/>
      <protection locked="0"/>
    </xf>
    <xf numFmtId="7" fontId="4" fillId="0" borderId="0" xfId="56" applyNumberFormat="1" applyFont="1">
      <alignment/>
      <protection locked="0"/>
    </xf>
    <xf numFmtId="7" fontId="7" fillId="33" borderId="0" xfId="56" applyNumberFormat="1" applyFont="1" applyFill="1">
      <alignment/>
      <protection locked="0"/>
    </xf>
    <xf numFmtId="7" fontId="7" fillId="0" borderId="0" xfId="56" applyNumberFormat="1" applyFont="1" applyFill="1">
      <alignment/>
      <protection locked="0"/>
    </xf>
    <xf numFmtId="14" fontId="9" fillId="0" borderId="0" xfId="56" applyNumberFormat="1" applyFont="1">
      <alignment/>
      <protection locked="0"/>
    </xf>
    <xf numFmtId="7" fontId="6" fillId="0" borderId="0" xfId="56" applyNumberFormat="1" applyFont="1" applyFill="1">
      <alignment/>
      <protection locked="0"/>
    </xf>
    <xf numFmtId="4" fontId="4" fillId="0" borderId="0" xfId="56" applyNumberFormat="1" applyFont="1">
      <alignment/>
      <protection locked="0"/>
    </xf>
    <xf numFmtId="7" fontId="10" fillId="0" borderId="0" xfId="56" applyNumberFormat="1" applyFont="1">
      <alignment/>
      <protection locked="0"/>
    </xf>
    <xf numFmtId="7" fontId="3" fillId="0" borderId="0" xfId="56" applyNumberFormat="1" applyFont="1">
      <alignment/>
      <protection locked="0"/>
    </xf>
    <xf numFmtId="165" fontId="4" fillId="0" borderId="0" xfId="56" applyNumberFormat="1" applyFont="1">
      <alignment/>
      <protection locked="0"/>
    </xf>
    <xf numFmtId="165" fontId="6" fillId="0" borderId="0" xfId="56" applyNumberFormat="1" applyFont="1">
      <alignment/>
      <protection locked="0"/>
    </xf>
    <xf numFmtId="165" fontId="7" fillId="0" borderId="0" xfId="56" applyNumberFormat="1" applyFont="1">
      <alignment/>
      <protection locked="0"/>
    </xf>
    <xf numFmtId="7" fontId="96" fillId="34" borderId="0" xfId="56" applyNumberFormat="1" applyFont="1" applyFill="1">
      <alignment/>
      <protection locked="0"/>
    </xf>
    <xf numFmtId="164" fontId="97" fillId="34" borderId="0" xfId="56" applyFont="1" applyFill="1">
      <alignment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165" fontId="4" fillId="0" borderId="0" xfId="44" applyNumberFormat="1" applyFont="1" applyAlignment="1">
      <alignment/>
    </xf>
    <xf numFmtId="3" fontId="4" fillId="0" borderId="0" xfId="0" applyNumberFormat="1" applyFont="1" applyAlignment="1">
      <alignment horizontal="right"/>
    </xf>
    <xf numFmtId="7" fontId="4" fillId="0" borderId="0" xfId="0" applyNumberFormat="1" applyFont="1" applyAlignment="1">
      <alignment/>
    </xf>
    <xf numFmtId="7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7" fontId="4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7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7" fontId="11" fillId="0" borderId="0" xfId="0" applyNumberFormat="1" applyFont="1" applyAlignment="1">
      <alignment/>
    </xf>
    <xf numFmtId="7" fontId="11" fillId="0" borderId="10" xfId="0" applyNumberFormat="1" applyFont="1" applyBorder="1" applyAlignment="1">
      <alignment/>
    </xf>
    <xf numFmtId="7" fontId="4" fillId="0" borderId="0" xfId="0" applyNumberFormat="1" applyFont="1" applyAlignment="1">
      <alignment horizontal="right"/>
    </xf>
    <xf numFmtId="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7" fontId="7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35" borderId="0" xfId="0" applyFont="1" applyFill="1" applyAlignment="1">
      <alignment/>
    </xf>
    <xf numFmtId="7" fontId="4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7" fontId="3" fillId="0" borderId="0" xfId="0" applyNumberFormat="1" applyFont="1" applyAlignment="1">
      <alignment/>
    </xf>
    <xf numFmtId="0" fontId="15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left"/>
    </xf>
    <xf numFmtId="7" fontId="1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5" borderId="0" xfId="0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7" fontId="3" fillId="0" borderId="0" xfId="0" applyNumberFormat="1" applyFont="1" applyAlignment="1">
      <alignment horizontal="right"/>
    </xf>
    <xf numFmtId="7" fontId="4" fillId="0" borderId="1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19" fillId="0" borderId="0" xfId="52" applyNumberFormat="1" applyFont="1" applyAlignment="1" applyProtection="1">
      <alignment/>
      <protection/>
    </xf>
    <xf numFmtId="0" fontId="18" fillId="0" borderId="0" xfId="0" applyFont="1" applyAlignment="1">
      <alignment/>
    </xf>
    <xf numFmtId="7" fontId="5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4" fillId="37" borderId="10" xfId="0" applyFont="1" applyFill="1" applyBorder="1" applyAlignment="1">
      <alignment/>
    </xf>
    <xf numFmtId="0" fontId="4" fillId="37" borderId="0" xfId="0" applyFont="1" applyFill="1" applyAlignment="1">
      <alignment/>
    </xf>
    <xf numFmtId="49" fontId="19" fillId="0" borderId="0" xfId="52" applyNumberFormat="1" applyFont="1" applyAlignment="1" applyProtection="1">
      <alignment/>
      <protection/>
    </xf>
    <xf numFmtId="0" fontId="19" fillId="0" borderId="0" xfId="52" applyFont="1" applyAlignment="1" applyProtection="1">
      <alignment/>
      <protection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>
      <alignment/>
    </xf>
    <xf numFmtId="7" fontId="3" fillId="0" borderId="10" xfId="0" applyNumberFormat="1" applyFont="1" applyBorder="1" applyAlignment="1">
      <alignment horizontal="right"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7" fontId="4" fillId="0" borderId="0" xfId="0" applyNumberFormat="1" applyFont="1" applyBorder="1" applyAlignment="1">
      <alignment horizontal="right"/>
    </xf>
    <xf numFmtId="7" fontId="12" fillId="0" borderId="0" xfId="0" applyNumberFormat="1" applyFont="1" applyAlignment="1">
      <alignment horizontal="right"/>
    </xf>
    <xf numFmtId="7" fontId="0" fillId="35" borderId="0" xfId="0" applyNumberFormat="1" applyFill="1" applyAlignment="1">
      <alignment horizontal="right"/>
    </xf>
    <xf numFmtId="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3" fillId="35" borderId="0" xfId="0" applyFont="1" applyFill="1" applyAlignment="1">
      <alignment/>
    </xf>
    <xf numFmtId="7" fontId="12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35" borderId="0" xfId="0" applyNumberFormat="1" applyFont="1" applyFill="1" applyAlignment="1">
      <alignment/>
    </xf>
    <xf numFmtId="165" fontId="4" fillId="35" borderId="0" xfId="0" applyNumberFormat="1" applyFont="1" applyFill="1" applyBorder="1" applyAlignment="1">
      <alignment/>
    </xf>
    <xf numFmtId="165" fontId="12" fillId="0" borderId="11" xfId="0" applyNumberFormat="1" applyFont="1" applyBorder="1" applyAlignment="1">
      <alignment/>
    </xf>
    <xf numFmtId="165" fontId="7" fillId="35" borderId="0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0" fontId="4" fillId="0" borderId="0" xfId="52" applyFont="1" applyAlignment="1" applyProtection="1">
      <alignment horizontal="left"/>
      <protection/>
    </xf>
    <xf numFmtId="7" fontId="17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7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98" fillId="0" borderId="0" xfId="0" applyFont="1" applyAlignment="1">
      <alignment/>
    </xf>
    <xf numFmtId="0" fontId="0" fillId="37" borderId="1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37" borderId="0" xfId="0" applyFill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7" fontId="0" fillId="0" borderId="0" xfId="0" applyNumberFormat="1" applyFont="1" applyAlignment="1">
      <alignment horizontal="right"/>
    </xf>
    <xf numFmtId="7" fontId="26" fillId="0" borderId="0" xfId="0" applyNumberFormat="1" applyFont="1" applyAlignment="1">
      <alignment/>
    </xf>
    <xf numFmtId="7" fontId="27" fillId="0" borderId="0" xfId="0" applyNumberFormat="1" applyFont="1" applyAlignment="1">
      <alignment/>
    </xf>
    <xf numFmtId="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4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5" fontId="0" fillId="0" borderId="10" xfId="0" applyNumberFormat="1" applyBorder="1" applyAlignment="1">
      <alignment/>
    </xf>
    <xf numFmtId="165" fontId="28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7" fontId="5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7" fontId="4" fillId="0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7" fontId="11" fillId="35" borderId="0" xfId="0" applyNumberFormat="1" applyFont="1" applyFill="1" applyBorder="1" applyAlignment="1">
      <alignment/>
    </xf>
    <xf numFmtId="7" fontId="11" fillId="35" borderId="0" xfId="0" applyNumberFormat="1" applyFont="1" applyFill="1" applyAlignment="1">
      <alignment/>
    </xf>
    <xf numFmtId="7" fontId="11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0" fontId="99" fillId="0" borderId="0" xfId="0" applyFont="1" applyAlignment="1">
      <alignment/>
    </xf>
    <xf numFmtId="7" fontId="2" fillId="0" borderId="0" xfId="0" applyNumberFormat="1" applyFont="1" applyAlignment="1">
      <alignment/>
    </xf>
    <xf numFmtId="0" fontId="100" fillId="0" borderId="0" xfId="0" applyFont="1" applyAlignment="1">
      <alignment/>
    </xf>
    <xf numFmtId="7" fontId="101" fillId="0" borderId="0" xfId="0" applyNumberFormat="1" applyFont="1" applyAlignment="1">
      <alignment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7" fontId="2" fillId="0" borderId="0" xfId="0" applyNumberFormat="1" applyFont="1" applyAlignment="1">
      <alignment/>
    </xf>
    <xf numFmtId="0" fontId="0" fillId="39" borderId="0" xfId="0" applyFill="1" applyAlignment="1">
      <alignment/>
    </xf>
    <xf numFmtId="0" fontId="11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7" fontId="13" fillId="40" borderId="0" xfId="0" applyNumberFormat="1" applyFont="1" applyFill="1" applyAlignment="1">
      <alignment/>
    </xf>
    <xf numFmtId="8" fontId="11" fillId="37" borderId="0" xfId="0" applyNumberFormat="1" applyFont="1" applyFill="1" applyAlignment="1">
      <alignment/>
    </xf>
    <xf numFmtId="7" fontId="102" fillId="40" borderId="0" xfId="0" applyNumberFormat="1" applyFont="1" applyFill="1" applyAlignment="1">
      <alignment/>
    </xf>
    <xf numFmtId="7" fontId="11" fillId="37" borderId="0" xfId="0" applyNumberFormat="1" applyFont="1" applyFill="1" applyAlignment="1">
      <alignment/>
    </xf>
    <xf numFmtId="167" fontId="11" fillId="37" borderId="0" xfId="0" applyNumberFormat="1" applyFont="1" applyFill="1" applyAlignment="1">
      <alignment/>
    </xf>
    <xf numFmtId="8" fontId="11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8" fontId="13" fillId="37" borderId="0" xfId="0" applyNumberFormat="1" applyFont="1" applyFill="1" applyAlignment="1">
      <alignment/>
    </xf>
    <xf numFmtId="8" fontId="11" fillId="37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7" fontId="11" fillId="37" borderId="0" xfId="0" applyNumberFormat="1" applyFont="1" applyFill="1" applyBorder="1" applyAlignment="1">
      <alignment/>
    </xf>
    <xf numFmtId="167" fontId="11" fillId="37" borderId="0" xfId="0" applyNumberFormat="1" applyFont="1" applyFill="1" applyBorder="1" applyAlignment="1">
      <alignment/>
    </xf>
    <xf numFmtId="8" fontId="13" fillId="0" borderId="0" xfId="0" applyNumberFormat="1" applyFont="1" applyFill="1" applyAlignment="1">
      <alignment/>
    </xf>
    <xf numFmtId="7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7" fontId="11" fillId="40" borderId="0" xfId="0" applyNumberFormat="1" applyFont="1" applyFill="1" applyAlignment="1">
      <alignment/>
    </xf>
    <xf numFmtId="7" fontId="11" fillId="40" borderId="0" xfId="0" applyNumberFormat="1" applyFont="1" applyFill="1" applyBorder="1" applyAlignment="1">
      <alignment/>
    </xf>
    <xf numFmtId="167" fontId="11" fillId="40" borderId="0" xfId="0" applyNumberFormat="1" applyFont="1" applyFill="1" applyBorder="1" applyAlignment="1">
      <alignment/>
    </xf>
    <xf numFmtId="7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7" fontId="13" fillId="0" borderId="0" xfId="0" applyNumberFormat="1" applyFont="1" applyFill="1" applyAlignment="1">
      <alignment horizontal="right"/>
    </xf>
    <xf numFmtId="0" fontId="30" fillId="41" borderId="0" xfId="0" applyFont="1" applyFill="1" applyAlignment="1">
      <alignment/>
    </xf>
    <xf numFmtId="0" fontId="29" fillId="41" borderId="0" xfId="0" applyFont="1" applyFill="1" applyAlignment="1">
      <alignment/>
    </xf>
    <xf numFmtId="7" fontId="30" fillId="41" borderId="0" xfId="0" applyNumberFormat="1" applyFont="1" applyFill="1" applyAlignment="1">
      <alignment/>
    </xf>
    <xf numFmtId="167" fontId="30" fillId="41" borderId="0" xfId="0" applyNumberFormat="1" applyFont="1" applyFill="1" applyAlignment="1">
      <alignment/>
    </xf>
    <xf numFmtId="0" fontId="31" fillId="0" borderId="0" xfId="0" applyFont="1" applyAlignment="1">
      <alignment horizontal="left"/>
    </xf>
    <xf numFmtId="7" fontId="31" fillId="0" borderId="0" xfId="0" applyNumberFormat="1" applyFont="1" applyAlignment="1">
      <alignment horizontal="right"/>
    </xf>
    <xf numFmtId="7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7" fontId="33" fillId="0" borderId="0" xfId="0" applyNumberFormat="1" applyFont="1" applyAlignment="1">
      <alignment/>
    </xf>
    <xf numFmtId="0" fontId="34" fillId="0" borderId="0" xfId="0" applyFont="1" applyAlignment="1">
      <alignment/>
    </xf>
    <xf numFmtId="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right"/>
    </xf>
    <xf numFmtId="7" fontId="35" fillId="0" borderId="0" xfId="0" applyNumberFormat="1" applyFont="1" applyBorder="1" applyAlignment="1">
      <alignment/>
    </xf>
    <xf numFmtId="7" fontId="35" fillId="0" borderId="10" xfId="0" applyNumberFormat="1" applyFont="1" applyFill="1" applyBorder="1" applyAlignment="1">
      <alignment/>
    </xf>
    <xf numFmtId="7" fontId="35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7" fontId="34" fillId="0" borderId="0" xfId="0" applyNumberFormat="1" applyFont="1" applyAlignment="1">
      <alignment/>
    </xf>
    <xf numFmtId="7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4" fillId="0" borderId="10" xfId="0" applyFont="1" applyBorder="1" applyAlignment="1">
      <alignment/>
    </xf>
    <xf numFmtId="7" fontId="5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7" fontId="26" fillId="0" borderId="0" xfId="0" applyNumberFormat="1" applyFont="1" applyAlignment="1">
      <alignment horizontal="right"/>
    </xf>
    <xf numFmtId="165" fontId="99" fillId="0" borderId="0" xfId="0" applyNumberFormat="1" applyFont="1" applyAlignment="1">
      <alignment/>
    </xf>
    <xf numFmtId="165" fontId="18" fillId="0" borderId="10" xfId="0" applyNumberFormat="1" applyFont="1" applyBorder="1" applyAlignment="1">
      <alignment/>
    </xf>
    <xf numFmtId="0" fontId="4" fillId="42" borderId="0" xfId="0" applyFont="1" applyFill="1" applyAlignment="1">
      <alignment/>
    </xf>
    <xf numFmtId="165" fontId="7" fillId="0" borderId="0" xfId="56" applyNumberFormat="1" applyFont="1">
      <alignment/>
      <protection locked="0"/>
    </xf>
    <xf numFmtId="0" fontId="41" fillId="0" borderId="0" xfId="0" applyFont="1" applyAlignment="1">
      <alignment/>
    </xf>
    <xf numFmtId="7" fontId="10" fillId="0" borderId="0" xfId="0" applyNumberFormat="1" applyFont="1" applyAlignment="1">
      <alignment/>
    </xf>
    <xf numFmtId="0" fontId="0" fillId="39" borderId="10" xfId="0" applyFill="1" applyBorder="1" applyAlignment="1">
      <alignment/>
    </xf>
    <xf numFmtId="0" fontId="42" fillId="0" borderId="0" xfId="0" applyFont="1" applyAlignment="1">
      <alignment/>
    </xf>
    <xf numFmtId="7" fontId="103" fillId="0" borderId="0" xfId="0" applyNumberFormat="1" applyFont="1" applyAlignment="1">
      <alignment/>
    </xf>
    <xf numFmtId="8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7" fontId="103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65" fontId="104" fillId="0" borderId="0" xfId="56" applyNumberFormat="1" applyFont="1">
      <alignment/>
      <protection locked="0"/>
    </xf>
    <xf numFmtId="165" fontId="105" fillId="0" borderId="0" xfId="56" applyNumberFormat="1" applyFont="1">
      <alignment/>
      <protection locked="0"/>
    </xf>
    <xf numFmtId="164" fontId="0" fillId="0" borderId="0" xfId="56" applyFont="1">
      <alignment/>
      <protection locked="0"/>
    </xf>
    <xf numFmtId="165" fontId="106" fillId="0" borderId="0" xfId="56" applyNumberFormat="1" applyFont="1">
      <alignment/>
      <protection locked="0"/>
    </xf>
    <xf numFmtId="0" fontId="107" fillId="0" borderId="0" xfId="0" applyFont="1" applyAlignment="1">
      <alignment/>
    </xf>
    <xf numFmtId="7" fontId="104" fillId="0" borderId="0" xfId="0" applyNumberFormat="1" applyFont="1" applyAlignment="1">
      <alignment/>
    </xf>
    <xf numFmtId="3" fontId="107" fillId="0" borderId="0" xfId="0" applyNumberFormat="1" applyFont="1" applyAlignment="1">
      <alignment/>
    </xf>
    <xf numFmtId="0" fontId="104" fillId="0" borderId="0" xfId="0" applyFont="1" applyAlignment="1">
      <alignment/>
    </xf>
    <xf numFmtId="4" fontId="104" fillId="0" borderId="0" xfId="0" applyNumberFormat="1" applyFont="1" applyBorder="1" applyAlignment="1">
      <alignment/>
    </xf>
    <xf numFmtId="0" fontId="108" fillId="0" borderId="0" xfId="0" applyFont="1" applyAlignment="1">
      <alignment/>
    </xf>
    <xf numFmtId="8" fontId="104" fillId="0" borderId="0" xfId="0" applyNumberFormat="1" applyFont="1" applyAlignment="1">
      <alignment/>
    </xf>
    <xf numFmtId="7" fontId="10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5" fontId="104" fillId="0" borderId="0" xfId="56" applyNumberFormat="1" applyFont="1" applyAlignment="1">
      <alignment horizontal="right"/>
      <protection locked="0"/>
    </xf>
    <xf numFmtId="0" fontId="5" fillId="42" borderId="0" xfId="0" applyFont="1" applyFill="1" applyAlignment="1">
      <alignment/>
    </xf>
    <xf numFmtId="0" fontId="98" fillId="42" borderId="0" xfId="0" applyFont="1" applyFill="1" applyAlignment="1">
      <alignment/>
    </xf>
    <xf numFmtId="7" fontId="98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100" fillId="42" borderId="0" xfId="0" applyFont="1" applyFill="1" applyAlignment="1">
      <alignment/>
    </xf>
    <xf numFmtId="0" fontId="103" fillId="42" borderId="0" xfId="0" applyFont="1" applyFill="1" applyAlignment="1">
      <alignment/>
    </xf>
    <xf numFmtId="165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7" fontId="0" fillId="0" borderId="10" xfId="0" applyNumberFormat="1" applyFont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11" fillId="43" borderId="0" xfId="0" applyFont="1" applyFill="1" applyAlignment="1">
      <alignment/>
    </xf>
    <xf numFmtId="7" fontId="11" fillId="43" borderId="0" xfId="0" applyNumberFormat="1" applyFont="1" applyFill="1" applyAlignment="1">
      <alignment/>
    </xf>
    <xf numFmtId="165" fontId="11" fillId="43" borderId="0" xfId="0" applyNumberFormat="1" applyFont="1" applyFill="1" applyAlignment="1">
      <alignment/>
    </xf>
    <xf numFmtId="8" fontId="11" fillId="43" borderId="0" xfId="0" applyNumberFormat="1" applyFont="1" applyFill="1" applyAlignment="1">
      <alignment/>
    </xf>
    <xf numFmtId="167" fontId="11" fillId="43" borderId="0" xfId="0" applyNumberFormat="1" applyFont="1" applyFill="1" applyAlignment="1">
      <alignment/>
    </xf>
    <xf numFmtId="7" fontId="109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11" fillId="43" borderId="0" xfId="0" applyFont="1" applyFill="1" applyBorder="1" applyAlignment="1">
      <alignment/>
    </xf>
    <xf numFmtId="7" fontId="11" fillId="43" borderId="0" xfId="0" applyNumberFormat="1" applyFont="1" applyFill="1" applyBorder="1" applyAlignment="1">
      <alignment/>
    </xf>
    <xf numFmtId="167" fontId="11" fillId="43" borderId="0" xfId="0" applyNumberFormat="1" applyFont="1" applyFill="1" applyBorder="1" applyAlignment="1">
      <alignment/>
    </xf>
    <xf numFmtId="0" fontId="109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10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165" fontId="101" fillId="0" borderId="0" xfId="0" applyNumberFormat="1" applyFont="1" applyFill="1" applyAlignment="1">
      <alignment/>
    </xf>
    <xf numFmtId="8" fontId="101" fillId="43" borderId="0" xfId="0" applyNumberFormat="1" applyFont="1" applyFill="1" applyAlignment="1">
      <alignment/>
    </xf>
    <xf numFmtId="7" fontId="101" fillId="0" borderId="0" xfId="0" applyNumberFormat="1" applyFont="1" applyFill="1" applyAlignment="1">
      <alignment/>
    </xf>
    <xf numFmtId="7" fontId="111" fillId="41" borderId="0" xfId="0" applyNumberFormat="1" applyFont="1" applyFill="1" applyAlignment="1">
      <alignment/>
    </xf>
    <xf numFmtId="7" fontId="112" fillId="41" borderId="0" xfId="0" applyNumberFormat="1" applyFont="1" applyFill="1" applyAlignment="1">
      <alignment/>
    </xf>
    <xf numFmtId="7" fontId="17" fillId="0" borderId="0" xfId="56" applyNumberFormat="1" applyFont="1">
      <alignment/>
      <protection locked="0"/>
    </xf>
    <xf numFmtId="165" fontId="21" fillId="0" borderId="0" xfId="56" applyNumberFormat="1" applyFont="1" applyFill="1">
      <alignment/>
      <protection locked="0"/>
    </xf>
    <xf numFmtId="7" fontId="4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44" borderId="0" xfId="0" applyFont="1" applyFill="1" applyAlignment="1">
      <alignment/>
    </xf>
    <xf numFmtId="7" fontId="12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1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26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7" fontId="46" fillId="0" borderId="0" xfId="0" applyNumberFormat="1" applyFont="1" applyAlignment="1">
      <alignment/>
    </xf>
    <xf numFmtId="7" fontId="46" fillId="0" borderId="0" xfId="0" applyNumberFormat="1" applyFont="1" applyBorder="1" applyAlignment="1">
      <alignment/>
    </xf>
    <xf numFmtId="7" fontId="46" fillId="0" borderId="10" xfId="0" applyNumberFormat="1" applyFont="1" applyBorder="1" applyAlignment="1">
      <alignment/>
    </xf>
    <xf numFmtId="8" fontId="34" fillId="0" borderId="0" xfId="0" applyNumberFormat="1" applyFont="1" applyAlignment="1">
      <alignment/>
    </xf>
    <xf numFmtId="7" fontId="114" fillId="0" borderId="0" xfId="0" applyNumberFormat="1" applyFont="1" applyFill="1" applyBorder="1" applyAlignment="1">
      <alignment/>
    </xf>
    <xf numFmtId="8" fontId="114" fillId="0" borderId="0" xfId="0" applyNumberFormat="1" applyFont="1" applyAlignment="1">
      <alignment/>
    </xf>
    <xf numFmtId="7" fontId="115" fillId="40" borderId="0" xfId="0" applyNumberFormat="1" applyFont="1" applyFill="1" applyAlignment="1">
      <alignment/>
    </xf>
    <xf numFmtId="8" fontId="115" fillId="37" borderId="0" xfId="0" applyNumberFormat="1" applyFont="1" applyFill="1" applyAlignment="1">
      <alignment/>
    </xf>
    <xf numFmtId="8" fontId="115" fillId="0" borderId="0" xfId="0" applyNumberFormat="1" applyFont="1" applyFill="1" applyAlignment="1">
      <alignment/>
    </xf>
    <xf numFmtId="7" fontId="9" fillId="0" borderId="0" xfId="0" applyNumberFormat="1" applyFont="1" applyAlignment="1">
      <alignment/>
    </xf>
    <xf numFmtId="0" fontId="104" fillId="0" borderId="0" xfId="0" applyFont="1" applyFill="1" applyAlignment="1">
      <alignment/>
    </xf>
    <xf numFmtId="4" fontId="104" fillId="0" borderId="0" xfId="0" applyNumberFormat="1" applyFont="1" applyFill="1" applyBorder="1" applyAlignment="1">
      <alignment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6" fillId="0" borderId="0" xfId="0" applyFont="1" applyAlignment="1">
      <alignment/>
    </xf>
    <xf numFmtId="7" fontId="11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7" fontId="111" fillId="42" borderId="0" xfId="0" applyNumberFormat="1" applyFont="1" applyFill="1" applyAlignment="1">
      <alignment/>
    </xf>
    <xf numFmtId="8" fontId="101" fillId="0" borderId="0" xfId="0" applyNumberFormat="1" applyFont="1" applyFill="1" applyAlignment="1">
      <alignment/>
    </xf>
    <xf numFmtId="1" fontId="3" fillId="0" borderId="0" xfId="56" applyNumberFormat="1" applyFont="1" applyFill="1">
      <alignment/>
      <protection locked="0"/>
    </xf>
    <xf numFmtId="165" fontId="104" fillId="0" borderId="0" xfId="56" applyNumberFormat="1" applyFont="1" applyFill="1">
      <alignment/>
      <protection locked="0"/>
    </xf>
    <xf numFmtId="165" fontId="105" fillId="0" borderId="0" xfId="56" applyNumberFormat="1" applyFont="1" applyFill="1">
      <alignment/>
      <protection locked="0"/>
    </xf>
    <xf numFmtId="7" fontId="3" fillId="14" borderId="0" xfId="0" applyNumberFormat="1" applyFont="1" applyFill="1" applyAlignment="1">
      <alignment/>
    </xf>
    <xf numFmtId="0" fontId="0" fillId="14" borderId="0" xfId="0" applyFont="1" applyFill="1" applyAlignment="1">
      <alignment/>
    </xf>
    <xf numFmtId="0" fontId="0" fillId="14" borderId="0" xfId="0" applyFill="1" applyAlignment="1">
      <alignment/>
    </xf>
    <xf numFmtId="0" fontId="11" fillId="14" borderId="0" xfId="0" applyFont="1" applyFill="1" applyAlignment="1">
      <alignment horizontal="right"/>
    </xf>
    <xf numFmtId="7" fontId="4" fillId="14" borderId="0" xfId="0" applyNumberFormat="1" applyFont="1" applyFill="1" applyAlignment="1">
      <alignment horizontal="right"/>
    </xf>
    <xf numFmtId="0" fontId="4" fillId="14" borderId="0" xfId="0" applyFont="1" applyFill="1" applyAlignment="1">
      <alignment/>
    </xf>
    <xf numFmtId="0" fontId="3" fillId="14" borderId="0" xfId="0" applyFont="1" applyFill="1" applyAlignment="1">
      <alignment/>
    </xf>
    <xf numFmtId="165" fontId="3" fillId="14" borderId="0" xfId="0" applyNumberFormat="1" applyFont="1" applyFill="1" applyAlignment="1">
      <alignment horizontal="right"/>
    </xf>
    <xf numFmtId="7" fontId="3" fillId="14" borderId="0" xfId="0" applyNumberFormat="1" applyFont="1" applyFill="1" applyAlignment="1">
      <alignment horizontal="right"/>
    </xf>
    <xf numFmtId="0" fontId="9" fillId="14" borderId="0" xfId="0" applyFont="1" applyFill="1" applyAlignment="1">
      <alignment/>
    </xf>
    <xf numFmtId="165" fontId="3" fillId="14" borderId="0" xfId="0" applyNumberFormat="1" applyFont="1" applyFill="1" applyAlignment="1">
      <alignment/>
    </xf>
    <xf numFmtId="165" fontId="5" fillId="14" borderId="0" xfId="0" applyNumberFormat="1" applyFont="1" applyFill="1" applyAlignment="1">
      <alignment/>
    </xf>
    <xf numFmtId="0" fontId="5" fillId="14" borderId="0" xfId="0" applyFont="1" applyFill="1" applyAlignment="1">
      <alignment/>
    </xf>
    <xf numFmtId="7" fontId="26" fillId="14" borderId="0" xfId="0" applyNumberFormat="1" applyFont="1" applyFill="1" applyAlignment="1">
      <alignment/>
    </xf>
    <xf numFmtId="0" fontId="11" fillId="14" borderId="0" xfId="0" applyFont="1" applyFill="1" applyAlignment="1">
      <alignment/>
    </xf>
    <xf numFmtId="0" fontId="11" fillId="14" borderId="0" xfId="0" applyFont="1" applyFill="1" applyAlignment="1">
      <alignment horizontal="left"/>
    </xf>
    <xf numFmtId="7" fontId="11" fillId="14" borderId="0" xfId="0" applyNumberFormat="1" applyFont="1" applyFill="1" applyAlignment="1">
      <alignment horizontal="right"/>
    </xf>
    <xf numFmtId="0" fontId="4" fillId="14" borderId="0" xfId="0" applyFont="1" applyFill="1" applyAlignment="1">
      <alignment horizontal="left"/>
    </xf>
    <xf numFmtId="7" fontId="4" fillId="14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44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11" fillId="0" borderId="0" xfId="0" applyNumberFormat="1" applyFont="1" applyAlignment="1">
      <alignment horizontal="left"/>
    </xf>
    <xf numFmtId="7" fontId="3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3" fontId="4" fillId="8" borderId="0" xfId="0" applyNumberFormat="1" applyFont="1" applyFill="1" applyAlignment="1">
      <alignment horizontal="right"/>
    </xf>
    <xf numFmtId="0" fontId="104" fillId="42" borderId="0" xfId="0" applyFont="1" applyFill="1" applyAlignment="1">
      <alignment/>
    </xf>
    <xf numFmtId="4" fontId="4" fillId="14" borderId="0" xfId="0" applyNumberFormat="1" applyFont="1" applyFill="1" applyBorder="1" applyAlignment="1">
      <alignment/>
    </xf>
    <xf numFmtId="7" fontId="4" fillId="44" borderId="0" xfId="0" applyNumberFormat="1" applyFont="1" applyFill="1" applyAlignment="1">
      <alignment/>
    </xf>
    <xf numFmtId="167" fontId="11" fillId="43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7" fontId="4" fillId="45" borderId="0" xfId="0" applyNumberFormat="1" applyFont="1" applyFill="1" applyAlignment="1">
      <alignment/>
    </xf>
    <xf numFmtId="167" fontId="11" fillId="0" borderId="0" xfId="0" applyNumberFormat="1" applyFont="1" applyFill="1" applyAlignment="1">
      <alignment horizontal="right"/>
    </xf>
    <xf numFmtId="165" fontId="3" fillId="45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0" fontId="116" fillId="0" borderId="0" xfId="0" applyFont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116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8" sqref="G8"/>
    </sheetView>
  </sheetViews>
  <sheetFormatPr defaultColWidth="9.140625" defaultRowHeight="12.75"/>
  <cols>
    <col min="4" max="4" width="11.8515625" style="0" customWidth="1"/>
    <col min="5" max="5" width="12.421875" style="0" customWidth="1"/>
    <col min="6" max="6" width="11.7109375" style="0" customWidth="1"/>
    <col min="7" max="7" width="10.8515625" style="0" customWidth="1"/>
    <col min="8" max="8" width="1.421875" style="0" customWidth="1"/>
    <col min="9" max="9" width="2.140625" style="0" customWidth="1"/>
    <col min="10" max="10" width="1.28515625" style="0" customWidth="1"/>
    <col min="13" max="13" width="11.8515625" style="0" customWidth="1"/>
    <col min="14" max="14" width="10.140625" style="0" bestFit="1" customWidth="1"/>
  </cols>
  <sheetData>
    <row r="1" spans="1:13" ht="15.75">
      <c r="A1" s="1" t="s">
        <v>753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</row>
    <row r="2" spans="1:13" ht="12.75">
      <c r="A2" s="7"/>
      <c r="B2" s="8"/>
      <c r="C2" s="8"/>
      <c r="D2" s="8"/>
      <c r="E2" s="9"/>
      <c r="F2" s="2"/>
      <c r="G2" s="2"/>
      <c r="H2" s="10"/>
      <c r="I2" s="11"/>
      <c r="J2" s="12"/>
      <c r="K2" s="5">
        <v>2009</v>
      </c>
      <c r="L2" s="32"/>
      <c r="M2" s="2"/>
    </row>
    <row r="3" spans="1:13" ht="12.75">
      <c r="A3" s="8"/>
      <c r="B3" s="8"/>
      <c r="C3" s="8"/>
      <c r="D3" s="13">
        <v>2013</v>
      </c>
      <c r="E3" s="13">
        <v>2014</v>
      </c>
      <c r="F3" s="13">
        <v>2015</v>
      </c>
      <c r="G3" s="363">
        <v>2016</v>
      </c>
      <c r="H3" s="2"/>
      <c r="I3" s="3"/>
      <c r="J3" s="4"/>
      <c r="K3" s="32" t="s">
        <v>5</v>
      </c>
      <c r="L3" s="32"/>
      <c r="M3" s="43">
        <v>485000</v>
      </c>
    </row>
    <row r="4" spans="1:13" ht="12.75">
      <c r="A4" s="6" t="s">
        <v>0</v>
      </c>
      <c r="B4" s="6"/>
      <c r="C4" s="6"/>
      <c r="D4" s="280">
        <v>150</v>
      </c>
      <c r="E4" s="280">
        <v>100</v>
      </c>
      <c r="F4" s="280">
        <v>150</v>
      </c>
      <c r="G4" s="364">
        <v>100</v>
      </c>
      <c r="H4" s="16"/>
      <c r="I4" s="17"/>
      <c r="J4" s="18"/>
      <c r="K4" s="32" t="s">
        <v>4</v>
      </c>
      <c r="L4" s="32"/>
      <c r="M4" s="44">
        <v>281049</v>
      </c>
    </row>
    <row r="5" spans="1:13" ht="12.75">
      <c r="A5" s="6" t="s">
        <v>1</v>
      </c>
      <c r="B5" s="6"/>
      <c r="C5" s="6"/>
      <c r="D5" s="280">
        <v>36000</v>
      </c>
      <c r="E5" s="280">
        <v>36000</v>
      </c>
      <c r="F5" s="280">
        <v>37200</v>
      </c>
      <c r="G5" s="364">
        <v>37518</v>
      </c>
      <c r="H5" s="16"/>
      <c r="I5" s="17"/>
      <c r="J5" s="18"/>
      <c r="K5" s="32" t="s">
        <v>10</v>
      </c>
      <c r="L5" s="32"/>
      <c r="M5" s="45">
        <f>SUM(M3:M4)</f>
        <v>766049</v>
      </c>
    </row>
    <row r="6" spans="1:13" ht="12.75">
      <c r="A6" s="6" t="s">
        <v>2</v>
      </c>
      <c r="B6" s="6"/>
      <c r="C6" s="6"/>
      <c r="D6" s="280">
        <v>160000</v>
      </c>
      <c r="E6" s="280">
        <v>158240</v>
      </c>
      <c r="F6" s="280">
        <v>170000</v>
      </c>
      <c r="G6" s="364">
        <v>171000</v>
      </c>
      <c r="H6" s="16"/>
      <c r="I6" s="17"/>
      <c r="J6" s="18"/>
      <c r="K6" s="2"/>
      <c r="L6" s="2"/>
      <c r="M6" s="2"/>
    </row>
    <row r="7" spans="1:13" ht="12.75">
      <c r="A7" s="6" t="s">
        <v>3</v>
      </c>
      <c r="B7" s="6"/>
      <c r="C7" s="6"/>
      <c r="D7" s="280">
        <v>11000</v>
      </c>
      <c r="E7" s="280">
        <v>10000</v>
      </c>
      <c r="F7" s="280">
        <v>10018</v>
      </c>
      <c r="G7" s="364">
        <v>10000</v>
      </c>
      <c r="H7" s="16"/>
      <c r="I7" s="17"/>
      <c r="J7" s="18"/>
      <c r="K7" s="5">
        <v>2010</v>
      </c>
      <c r="L7" s="32"/>
      <c r="M7" s="2"/>
    </row>
    <row r="8" spans="1:13" ht="12.75">
      <c r="A8" s="6" t="s">
        <v>9</v>
      </c>
      <c r="B8" s="6"/>
      <c r="C8" s="6"/>
      <c r="D8" s="281">
        <v>28000</v>
      </c>
      <c r="E8" s="281">
        <v>32550</v>
      </c>
      <c r="F8" s="281">
        <v>32980</v>
      </c>
      <c r="G8" s="365">
        <v>32500</v>
      </c>
      <c r="H8" s="16"/>
      <c r="I8" s="17"/>
      <c r="J8" s="18"/>
      <c r="K8" s="32" t="s">
        <v>5</v>
      </c>
      <c r="L8" s="32"/>
      <c r="M8" s="43">
        <v>474328</v>
      </c>
    </row>
    <row r="9" spans="1:13" ht="12.75">
      <c r="A9" s="6"/>
      <c r="B9" s="6"/>
      <c r="C9" s="6"/>
      <c r="D9" s="280">
        <f>SUM(D4:D8)</f>
        <v>235150</v>
      </c>
      <c r="E9" s="280">
        <f>SUM(E4:E8)</f>
        <v>236890</v>
      </c>
      <c r="F9" s="280">
        <f>SUM(F4:F8)</f>
        <v>250348</v>
      </c>
      <c r="G9" s="364">
        <f>SUM(G4:G8)</f>
        <v>251118</v>
      </c>
      <c r="H9" s="2"/>
      <c r="I9" s="3"/>
      <c r="J9" s="4"/>
      <c r="K9" s="32" t="s">
        <v>4</v>
      </c>
      <c r="L9" s="32"/>
      <c r="M9" s="44">
        <v>276150</v>
      </c>
    </row>
    <row r="10" spans="1:13" ht="12.75">
      <c r="A10" s="8"/>
      <c r="B10" s="8"/>
      <c r="C10" s="8"/>
      <c r="D10" s="2"/>
      <c r="E10" s="2"/>
      <c r="F10" s="6"/>
      <c r="G10" s="15"/>
      <c r="H10" s="2"/>
      <c r="I10" s="3"/>
      <c r="J10" s="4"/>
      <c r="K10" s="32" t="s">
        <v>10</v>
      </c>
      <c r="L10" s="32"/>
      <c r="M10" s="45">
        <f>SUM(M8:M9)</f>
        <v>750478</v>
      </c>
    </row>
    <row r="11" spans="1:10" ht="12.75">
      <c r="A11" s="8"/>
      <c r="B11" s="6"/>
      <c r="C11" s="6"/>
      <c r="D11" s="6"/>
      <c r="E11" s="22"/>
      <c r="F11" s="2"/>
      <c r="G11" s="23"/>
      <c r="H11" s="21"/>
      <c r="I11" s="24"/>
      <c r="J11" s="25"/>
    </row>
    <row r="12" spans="1:13" ht="12.75">
      <c r="A12" s="2"/>
      <c r="B12" s="2"/>
      <c r="C12" s="2"/>
      <c r="D12" s="8"/>
      <c r="E12" s="8"/>
      <c r="F12" s="14"/>
      <c r="G12" s="15"/>
      <c r="H12" s="2"/>
      <c r="I12" s="3"/>
      <c r="J12" s="4"/>
      <c r="K12" s="5">
        <v>2011</v>
      </c>
      <c r="L12" s="32"/>
      <c r="M12" s="2"/>
    </row>
    <row r="13" spans="1:13" ht="12.75">
      <c r="A13" s="282" t="s">
        <v>639</v>
      </c>
      <c r="B13" s="6"/>
      <c r="C13" s="6"/>
      <c r="D13" s="26"/>
      <c r="E13" s="6"/>
      <c r="F13" s="6"/>
      <c r="G13" s="15"/>
      <c r="H13" s="6"/>
      <c r="I13" s="27"/>
      <c r="J13" s="28"/>
      <c r="K13" s="32" t="s">
        <v>5</v>
      </c>
      <c r="L13" s="32"/>
      <c r="M13" s="43">
        <v>483243</v>
      </c>
    </row>
    <row r="14" spans="1:13" ht="12.75">
      <c r="A14" s="6" t="s">
        <v>699</v>
      </c>
      <c r="B14" s="6"/>
      <c r="C14" s="6"/>
      <c r="D14" s="26"/>
      <c r="E14" s="21"/>
      <c r="F14" s="14"/>
      <c r="G14" s="13">
        <v>2016</v>
      </c>
      <c r="H14" s="14"/>
      <c r="I14" s="29"/>
      <c r="J14" s="30"/>
      <c r="K14" s="32" t="s">
        <v>4</v>
      </c>
      <c r="L14" s="32"/>
      <c r="M14" s="44">
        <v>271900</v>
      </c>
    </row>
    <row r="15" spans="1:13" ht="12.75">
      <c r="A15" s="6" t="s">
        <v>700</v>
      </c>
      <c r="B15" s="6"/>
      <c r="C15" s="6"/>
      <c r="D15" s="31"/>
      <c r="E15" s="21"/>
      <c r="F15" s="14" t="s">
        <v>908</v>
      </c>
      <c r="G15" s="6"/>
      <c r="H15" s="14"/>
      <c r="I15" s="29"/>
      <c r="J15" s="30"/>
      <c r="K15" s="32" t="s">
        <v>10</v>
      </c>
      <c r="L15" s="32"/>
      <c r="M15" s="45">
        <f>SUM(M13:M14)</f>
        <v>755143</v>
      </c>
    </row>
    <row r="16" spans="1:10" ht="12.75">
      <c r="A16" s="2"/>
      <c r="B16" s="6" t="s">
        <v>701</v>
      </c>
      <c r="C16" s="32"/>
      <c r="D16" s="32"/>
      <c r="E16" s="21"/>
      <c r="F16" s="14" t="s">
        <v>909</v>
      </c>
      <c r="G16" s="6"/>
      <c r="H16" s="14"/>
      <c r="I16" s="29"/>
      <c r="J16" s="30"/>
    </row>
    <row r="17" spans="1:13" ht="12.75">
      <c r="A17" s="6"/>
      <c r="B17" s="6" t="s">
        <v>584</v>
      </c>
      <c r="C17" s="6"/>
      <c r="D17" s="26">
        <v>23397</v>
      </c>
      <c r="E17" s="21"/>
      <c r="F17" s="14"/>
      <c r="G17" s="6"/>
      <c r="H17" s="14"/>
      <c r="I17" s="29"/>
      <c r="J17" s="30"/>
      <c r="K17" s="5">
        <v>2012</v>
      </c>
      <c r="L17" s="32"/>
      <c r="M17" s="2"/>
    </row>
    <row r="18" spans="1:13" ht="12.75">
      <c r="A18" s="6"/>
      <c r="B18" s="6"/>
      <c r="C18" s="6"/>
      <c r="D18" s="26">
        <v>168343</v>
      </c>
      <c r="E18" s="33"/>
      <c r="F18" s="14"/>
      <c r="G18" s="6"/>
      <c r="H18" s="14"/>
      <c r="I18" s="29"/>
      <c r="J18" s="30"/>
      <c r="K18" s="32" t="s">
        <v>5</v>
      </c>
      <c r="L18" s="32"/>
      <c r="M18" s="43">
        <v>464508</v>
      </c>
    </row>
    <row r="19" spans="1:13" ht="12.75">
      <c r="A19" s="6" t="s">
        <v>702</v>
      </c>
      <c r="B19" s="6"/>
      <c r="C19" s="6"/>
      <c r="D19" s="34"/>
      <c r="E19" s="21"/>
      <c r="F19" s="14"/>
      <c r="G19" s="6"/>
      <c r="H19" s="14"/>
      <c r="I19" s="29"/>
      <c r="J19" s="30"/>
      <c r="K19" s="32" t="s">
        <v>4</v>
      </c>
      <c r="L19" s="32"/>
      <c r="M19" s="44">
        <v>236800</v>
      </c>
    </row>
    <row r="20" spans="1:13" ht="12.75">
      <c r="A20" s="6" t="s">
        <v>703</v>
      </c>
      <c r="B20" s="6"/>
      <c r="C20" s="6"/>
      <c r="D20" s="35"/>
      <c r="E20" s="21"/>
      <c r="F20" s="14"/>
      <c r="G20" s="6"/>
      <c r="H20" s="14"/>
      <c r="I20" s="29"/>
      <c r="J20" s="30"/>
      <c r="K20" s="32" t="s">
        <v>10</v>
      </c>
      <c r="L20" s="32"/>
      <c r="M20" s="45">
        <f>SUM(M18:M19)</f>
        <v>701308</v>
      </c>
    </row>
    <row r="21" spans="1:10" ht="12.75">
      <c r="A21" s="2"/>
      <c r="B21" s="2"/>
      <c r="C21" s="2"/>
      <c r="D21" s="2"/>
      <c r="E21" s="35"/>
      <c r="F21" s="22"/>
      <c r="G21" s="6"/>
      <c r="H21" s="22"/>
      <c r="I21" s="36"/>
      <c r="J21" s="37"/>
    </row>
    <row r="22" spans="1:13" ht="12.75">
      <c r="A22" s="2"/>
      <c r="B22" s="2"/>
      <c r="C22" s="2"/>
      <c r="D22" s="2"/>
      <c r="E22" s="22"/>
      <c r="F22" s="6"/>
      <c r="G22" s="6"/>
      <c r="H22" s="6"/>
      <c r="I22" s="27"/>
      <c r="J22" s="28"/>
      <c r="K22" s="5">
        <v>2013</v>
      </c>
      <c r="L22" s="32"/>
      <c r="M22" s="2"/>
    </row>
    <row r="23" spans="1:13" ht="12.75">
      <c r="A23" s="2" t="s">
        <v>3</v>
      </c>
      <c r="B23" s="2"/>
      <c r="C23" s="2"/>
      <c r="D23" s="38"/>
      <c r="E23" s="2"/>
      <c r="F23" s="41"/>
      <c r="G23" s="14"/>
      <c r="H23" s="14"/>
      <c r="I23" s="29"/>
      <c r="J23" s="30"/>
      <c r="K23" s="32" t="s">
        <v>5</v>
      </c>
      <c r="L23" s="32"/>
      <c r="M23" s="15">
        <v>474415</v>
      </c>
    </row>
    <row r="24" spans="1:13" ht="12.75">
      <c r="A24" s="6" t="s">
        <v>586</v>
      </c>
      <c r="B24" s="6"/>
      <c r="C24" s="6"/>
      <c r="D24" s="6"/>
      <c r="E24" s="6"/>
      <c r="F24" s="14"/>
      <c r="G24" s="14"/>
      <c r="H24" s="14"/>
      <c r="I24" s="29"/>
      <c r="J24" s="30"/>
      <c r="K24" s="32" t="s">
        <v>4</v>
      </c>
      <c r="L24" s="32"/>
      <c r="M24" s="20">
        <v>235150</v>
      </c>
    </row>
    <row r="25" spans="1:13" ht="12.75">
      <c r="A25" s="6" t="s">
        <v>585</v>
      </c>
      <c r="B25" s="6"/>
      <c r="C25" s="6"/>
      <c r="D25" s="34"/>
      <c r="E25" s="6"/>
      <c r="F25" s="14"/>
      <c r="G25" s="19"/>
      <c r="H25" s="19"/>
      <c r="I25" s="46"/>
      <c r="J25" s="39"/>
      <c r="K25" s="32" t="s">
        <v>10</v>
      </c>
      <c r="L25" s="32"/>
      <c r="M25" s="270">
        <f>SUM(M23+N23+M24)</f>
        <v>709565</v>
      </c>
    </row>
    <row r="26" spans="1:10" ht="12.75">
      <c r="A26" s="6" t="s">
        <v>6</v>
      </c>
      <c r="B26" s="6"/>
      <c r="C26" s="6"/>
      <c r="D26" s="40">
        <v>679</v>
      </c>
      <c r="E26" s="6"/>
      <c r="F26" s="14"/>
      <c r="G26" s="14"/>
      <c r="H26" s="14"/>
      <c r="I26" s="29"/>
      <c r="J26" s="30"/>
    </row>
    <row r="27" spans="1:13" ht="12.75">
      <c r="A27" s="6" t="s">
        <v>7</v>
      </c>
      <c r="B27" s="6"/>
      <c r="C27" s="6"/>
      <c r="D27" s="41">
        <v>8148</v>
      </c>
      <c r="E27" s="26"/>
      <c r="F27" s="14"/>
      <c r="G27" s="14"/>
      <c r="H27" s="14"/>
      <c r="I27" s="29"/>
      <c r="J27" s="30"/>
      <c r="K27" s="5">
        <v>2014</v>
      </c>
      <c r="L27" s="32"/>
      <c r="M27" s="2"/>
    </row>
    <row r="28" spans="1:13" ht="12.75">
      <c r="A28" s="6" t="s">
        <v>12</v>
      </c>
      <c r="B28" s="6"/>
      <c r="C28" s="6"/>
      <c r="D28" s="41">
        <v>82</v>
      </c>
      <c r="E28" s="26"/>
      <c r="F28" s="14"/>
      <c r="G28" s="14"/>
      <c r="H28" s="14"/>
      <c r="I28" s="29"/>
      <c r="J28" s="30"/>
      <c r="K28" s="32" t="s">
        <v>5</v>
      </c>
      <c r="L28" s="32"/>
      <c r="M28" s="280">
        <v>470000</v>
      </c>
    </row>
    <row r="29" spans="1:13" ht="12.75">
      <c r="A29" s="6" t="s">
        <v>8</v>
      </c>
      <c r="B29" s="6"/>
      <c r="C29" s="6"/>
      <c r="D29" s="41">
        <v>8230</v>
      </c>
      <c r="E29" s="325" t="s">
        <v>704</v>
      </c>
      <c r="F29" s="14">
        <v>1788</v>
      </c>
      <c r="G29" s="42">
        <v>10018</v>
      </c>
      <c r="H29" s="42"/>
      <c r="I29" s="29"/>
      <c r="J29" s="30"/>
      <c r="K29" s="32" t="s">
        <v>4</v>
      </c>
      <c r="L29" s="32"/>
      <c r="M29" s="326">
        <v>236890</v>
      </c>
    </row>
    <row r="30" spans="1:13" ht="12.75">
      <c r="A30" s="2"/>
      <c r="B30" s="2"/>
      <c r="C30" s="2"/>
      <c r="D30" s="2"/>
      <c r="E30" s="2"/>
      <c r="F30" s="2"/>
      <c r="G30" s="2"/>
      <c r="H30" s="2"/>
      <c r="I30" s="3"/>
      <c r="J30" s="4"/>
      <c r="K30" s="32" t="s">
        <v>10</v>
      </c>
      <c r="L30" s="32"/>
      <c r="M30" s="283">
        <f>SUM(M28+N28+M29)</f>
        <v>706890</v>
      </c>
    </row>
    <row r="31" spans="1:10" ht="12.75">
      <c r="A31" s="2"/>
      <c r="B31" s="2"/>
      <c r="C31" s="2"/>
      <c r="D31" s="2"/>
      <c r="E31" s="2"/>
      <c r="F31" s="2"/>
      <c r="G31" s="2"/>
      <c r="H31" s="2"/>
      <c r="I31" s="47"/>
      <c r="J31" s="2"/>
    </row>
    <row r="32" spans="1:13" ht="12.75">
      <c r="A32" s="6" t="s">
        <v>11</v>
      </c>
      <c r="B32" s="2"/>
      <c r="C32" s="2"/>
      <c r="D32" s="2"/>
      <c r="E32" s="2"/>
      <c r="F32" s="2"/>
      <c r="G32" s="2"/>
      <c r="H32" s="2"/>
      <c r="I32" s="3"/>
      <c r="J32" s="4"/>
      <c r="K32" s="5">
        <v>2015</v>
      </c>
      <c r="L32" s="32"/>
      <c r="M32" s="2"/>
    </row>
    <row r="33" spans="1:14" ht="12.75">
      <c r="A33" s="6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32" t="s">
        <v>5</v>
      </c>
      <c r="L33" s="32"/>
      <c r="M33" s="293">
        <v>485000</v>
      </c>
      <c r="N33" s="174">
        <v>0</v>
      </c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2" t="s">
        <v>4</v>
      </c>
      <c r="L34" s="32"/>
      <c r="M34" s="281">
        <v>250348</v>
      </c>
      <c r="N34" s="78"/>
    </row>
    <row r="35" spans="1:14" ht="12.75">
      <c r="A35" s="2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32" t="s">
        <v>10</v>
      </c>
      <c r="L35" s="32"/>
      <c r="M35" s="283">
        <f>SUM(M33+M34)</f>
        <v>735348</v>
      </c>
      <c r="N35" s="78"/>
    </row>
    <row r="36" spans="1:10" ht="12.75">
      <c r="A36" s="2" t="s">
        <v>587</v>
      </c>
      <c r="B36" s="2"/>
      <c r="C36" s="2"/>
      <c r="D36" s="2"/>
      <c r="E36" s="2"/>
      <c r="F36" s="2"/>
      <c r="G36" s="2"/>
      <c r="H36" s="2"/>
      <c r="I36" s="2"/>
      <c r="J36" s="2"/>
    </row>
    <row r="37" spans="1:13" ht="12.75">
      <c r="A37" s="2" t="s">
        <v>705</v>
      </c>
      <c r="B37" s="2"/>
      <c r="C37" s="2"/>
      <c r="D37" s="2"/>
      <c r="E37" s="2"/>
      <c r="F37" s="2"/>
      <c r="G37" s="2"/>
      <c r="H37" s="2"/>
      <c r="I37" s="2"/>
      <c r="J37" s="2"/>
      <c r="K37" s="5">
        <v>2016</v>
      </c>
      <c r="L37" s="32"/>
      <c r="M37" s="2"/>
    </row>
    <row r="38" spans="1:14" ht="12.75">
      <c r="A38" s="2" t="s">
        <v>785</v>
      </c>
      <c r="B38" s="2"/>
      <c r="C38" s="2"/>
      <c r="D38" s="2"/>
      <c r="E38" s="2"/>
      <c r="F38" s="2"/>
      <c r="G38" s="2" t="s">
        <v>889</v>
      </c>
      <c r="H38" s="2"/>
      <c r="I38" s="2"/>
      <c r="J38" s="2"/>
      <c r="K38" s="32" t="s">
        <v>5</v>
      </c>
      <c r="L38" s="32"/>
      <c r="M38" s="293">
        <v>490427</v>
      </c>
      <c r="N38" s="267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32" t="s">
        <v>4</v>
      </c>
      <c r="L39" s="32"/>
      <c r="M39" s="281">
        <f>SUM(G9)</f>
        <v>251118</v>
      </c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32" t="s">
        <v>10</v>
      </c>
      <c r="L40" s="32"/>
      <c r="M40" s="283">
        <f>SUM(M38+M39)</f>
        <v>741545</v>
      </c>
    </row>
  </sheetData>
  <sheetProtection/>
  <printOptions/>
  <pageMargins left="0.75" right="0.75" top="0.75" bottom="0.5" header="0.5" footer="0.5"/>
  <pageSetup orientation="landscape" r:id="rId1"/>
  <headerFooter alignWithMargins="0">
    <oddHeader>&amp;CWVLS 2016 Budget
&amp;D&amp;T</oddHeader>
    <oddFooter>&amp;CACOUNT:  110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A1">
      <selection activeCell="C19" sqref="C19:C29"/>
    </sheetView>
  </sheetViews>
  <sheetFormatPr defaultColWidth="9.140625" defaultRowHeight="12.75"/>
  <cols>
    <col min="1" max="1" width="18.57421875" style="0" customWidth="1"/>
    <col min="2" max="2" width="10.7109375" style="0" customWidth="1"/>
    <col min="3" max="3" width="12.421875" style="0" customWidth="1"/>
    <col min="4" max="4" width="2.57421875" style="0" customWidth="1"/>
    <col min="5" max="5" width="10.7109375" style="0" customWidth="1"/>
    <col min="6" max="6" width="12.421875" style="0" customWidth="1"/>
    <col min="7" max="7" width="2.7109375" style="0" customWidth="1"/>
    <col min="8" max="8" width="10.7109375" style="0" customWidth="1"/>
    <col min="9" max="9" width="12.421875" style="0" customWidth="1"/>
    <col min="10" max="10" width="2.57421875" style="0" customWidth="1"/>
    <col min="11" max="11" width="10.7109375" style="0" customWidth="1"/>
    <col min="12" max="12" width="12.421875" style="0" customWidth="1"/>
    <col min="13" max="13" width="12.140625" style="0" bestFit="1" customWidth="1"/>
  </cols>
  <sheetData>
    <row r="1" spans="1:12" ht="15.75">
      <c r="A1" s="48" t="s">
        <v>388</v>
      </c>
      <c r="L1" s="197">
        <f>SUM(C15)</f>
        <v>0</v>
      </c>
    </row>
    <row r="3" spans="1:12" ht="12.75">
      <c r="A3" s="50" t="s">
        <v>15</v>
      </c>
      <c r="B3" s="50" t="s">
        <v>640</v>
      </c>
      <c r="C3" s="50" t="s">
        <v>641</v>
      </c>
      <c r="D3" s="51"/>
      <c r="E3" s="50" t="s">
        <v>543</v>
      </c>
      <c r="F3" s="50" t="s">
        <v>563</v>
      </c>
      <c r="H3" s="50" t="s">
        <v>373</v>
      </c>
      <c r="I3" s="50" t="s">
        <v>403</v>
      </c>
      <c r="K3" s="50" t="s">
        <v>16</v>
      </c>
      <c r="L3" s="50" t="s">
        <v>342</v>
      </c>
    </row>
    <row r="4" spans="2:12" ht="12.75">
      <c r="B4" s="52"/>
      <c r="C4" s="52"/>
      <c r="D4" s="53"/>
      <c r="E4" s="52"/>
      <c r="F4" s="52"/>
      <c r="H4" s="52"/>
      <c r="I4" s="52"/>
      <c r="K4" s="52"/>
      <c r="L4" s="52"/>
    </row>
    <row r="5" spans="1:12" ht="12.75">
      <c r="A5" s="52" t="s">
        <v>195</v>
      </c>
      <c r="B5" s="59" t="s">
        <v>725</v>
      </c>
      <c r="C5" s="86">
        <v>0</v>
      </c>
      <c r="D5" s="58"/>
      <c r="E5" s="59" t="s">
        <v>517</v>
      </c>
      <c r="F5" s="57">
        <v>300</v>
      </c>
      <c r="H5" s="59" t="s">
        <v>517</v>
      </c>
      <c r="I5" s="57">
        <v>300</v>
      </c>
      <c r="K5" s="59" t="s">
        <v>196</v>
      </c>
      <c r="L5" s="57">
        <v>600</v>
      </c>
    </row>
    <row r="6" spans="1:12" ht="12.75">
      <c r="A6" s="52"/>
      <c r="B6" s="56"/>
      <c r="C6" s="57"/>
      <c r="D6" s="58"/>
      <c r="E6" s="56"/>
      <c r="F6" s="57"/>
      <c r="H6" s="56"/>
      <c r="I6" s="57"/>
      <c r="K6" s="56"/>
      <c r="L6" s="57"/>
    </row>
    <row r="7" spans="1:12" ht="12.75">
      <c r="A7" s="52" t="s">
        <v>197</v>
      </c>
      <c r="B7" s="56" t="s">
        <v>726</v>
      </c>
      <c r="C7" s="86">
        <v>0</v>
      </c>
      <c r="D7" s="58"/>
      <c r="E7" s="56" t="s">
        <v>532</v>
      </c>
      <c r="F7" s="57">
        <v>750</v>
      </c>
      <c r="H7" s="56" t="s">
        <v>532</v>
      </c>
      <c r="I7" s="57">
        <v>850</v>
      </c>
      <c r="K7" s="56" t="s">
        <v>198</v>
      </c>
      <c r="L7" s="57">
        <v>1050</v>
      </c>
    </row>
    <row r="8" spans="1:12" ht="12.75">
      <c r="A8" s="52"/>
      <c r="B8" s="56" t="s">
        <v>199</v>
      </c>
      <c r="C8" s="57"/>
      <c r="D8" s="58"/>
      <c r="E8" s="56" t="s">
        <v>199</v>
      </c>
      <c r="F8" s="57"/>
      <c r="H8" s="56" t="s">
        <v>199</v>
      </c>
      <c r="I8" s="57"/>
      <c r="K8" s="56" t="s">
        <v>199</v>
      </c>
      <c r="L8" s="57"/>
    </row>
    <row r="9" spans="1:12" ht="12.75">
      <c r="A9" s="52" t="s">
        <v>200</v>
      </c>
      <c r="B9" s="56" t="s">
        <v>201</v>
      </c>
      <c r="C9" s="86">
        <v>0</v>
      </c>
      <c r="D9" s="58"/>
      <c r="E9" s="56" t="s">
        <v>201</v>
      </c>
      <c r="F9" s="86">
        <v>2200</v>
      </c>
      <c r="H9" s="56" t="s">
        <v>201</v>
      </c>
      <c r="I9" s="57">
        <v>3150</v>
      </c>
      <c r="K9" s="56" t="s">
        <v>201</v>
      </c>
      <c r="L9" s="57">
        <v>2250</v>
      </c>
    </row>
    <row r="10" spans="1:12" ht="12.75">
      <c r="A10" s="52"/>
      <c r="B10" s="56">
        <v>73333</v>
      </c>
      <c r="C10" s="57"/>
      <c r="D10" s="58"/>
      <c r="E10" s="56">
        <v>73333</v>
      </c>
      <c r="F10" s="57"/>
      <c r="H10" s="56">
        <v>105000</v>
      </c>
      <c r="I10" s="57"/>
      <c r="K10" s="56">
        <v>75000</v>
      </c>
      <c r="L10" s="57"/>
    </row>
    <row r="11" spans="1:12" ht="12.75">
      <c r="A11" s="52"/>
      <c r="B11" s="59"/>
      <c r="C11" s="57"/>
      <c r="D11" s="58"/>
      <c r="E11" s="59"/>
      <c r="F11" s="57"/>
      <c r="H11" s="59"/>
      <c r="I11" s="57"/>
      <c r="K11" s="59"/>
      <c r="L11" s="57"/>
    </row>
    <row r="12" spans="1:12" ht="12.75">
      <c r="A12" s="52" t="s">
        <v>202</v>
      </c>
      <c r="B12" s="59" t="s">
        <v>203</v>
      </c>
      <c r="C12" s="57">
        <v>0</v>
      </c>
      <c r="D12" s="58"/>
      <c r="E12" s="59" t="s">
        <v>203</v>
      </c>
      <c r="F12" s="57">
        <v>0</v>
      </c>
      <c r="H12" s="59" t="s">
        <v>203</v>
      </c>
      <c r="I12" s="57">
        <v>25</v>
      </c>
      <c r="K12" s="59" t="s">
        <v>203</v>
      </c>
      <c r="L12" s="57">
        <v>15</v>
      </c>
    </row>
    <row r="13" spans="1:12" ht="12.75">
      <c r="A13" s="52"/>
      <c r="B13" s="59"/>
      <c r="C13" s="60"/>
      <c r="D13" s="58"/>
      <c r="E13" s="59"/>
      <c r="F13" s="60"/>
      <c r="H13" s="59"/>
      <c r="I13" s="60"/>
      <c r="K13" s="59"/>
      <c r="L13" s="60"/>
    </row>
    <row r="14" spans="1:12" ht="12.75">
      <c r="A14" s="54"/>
      <c r="B14" s="61"/>
      <c r="C14" s="62"/>
      <c r="D14" s="58"/>
      <c r="E14" s="61"/>
      <c r="F14" s="62"/>
      <c r="H14" s="61"/>
      <c r="I14" s="62"/>
      <c r="K14" s="61"/>
      <c r="L14" s="62"/>
    </row>
    <row r="15" spans="1:12" ht="12.75">
      <c r="A15" s="63" t="s">
        <v>30</v>
      </c>
      <c r="B15" s="64"/>
      <c r="C15" s="65">
        <f>SUM(C5:C12)</f>
        <v>0</v>
      </c>
      <c r="D15" s="58"/>
      <c r="E15" s="64"/>
      <c r="F15" s="57">
        <f>SUM(F5:F12)</f>
        <v>3250</v>
      </c>
      <c r="H15" s="64"/>
      <c r="I15" s="57">
        <f>SUM(I5:I12)</f>
        <v>4325</v>
      </c>
      <c r="K15" s="64"/>
      <c r="L15" s="57">
        <f>SUM(L5:L12)</f>
        <v>3915</v>
      </c>
    </row>
    <row r="16" spans="1:12" ht="12.75">
      <c r="A16" s="52"/>
      <c r="B16" s="59"/>
      <c r="C16" s="59"/>
      <c r="D16" s="59"/>
      <c r="H16" s="59"/>
      <c r="I16" s="59"/>
      <c r="J16" s="59"/>
      <c r="K16" s="59"/>
      <c r="L16" s="59"/>
    </row>
    <row r="17" spans="2:10" ht="12.75">
      <c r="B17" s="52"/>
      <c r="E17" s="70"/>
      <c r="F17" s="57"/>
      <c r="G17" s="52"/>
      <c r="H17" s="52"/>
      <c r="I17" s="52"/>
      <c r="J17" s="52"/>
    </row>
    <row r="18" ht="12.75">
      <c r="G18" s="67"/>
    </row>
    <row r="19" ht="12.75">
      <c r="C19" s="81" t="s">
        <v>204</v>
      </c>
    </row>
    <row r="20" spans="1:3" ht="12.75">
      <c r="A20" s="332" t="s">
        <v>723</v>
      </c>
      <c r="C20" s="123" t="s">
        <v>696</v>
      </c>
    </row>
    <row r="21" spans="1:3" ht="12.75">
      <c r="A21" s="332" t="s">
        <v>724</v>
      </c>
      <c r="B21" s="68"/>
      <c r="C21" s="123" t="s">
        <v>684</v>
      </c>
    </row>
    <row r="22" spans="1:3" ht="12.75">
      <c r="A22" s="291" t="s">
        <v>649</v>
      </c>
      <c r="B22" s="57"/>
      <c r="C22" s="78" t="s">
        <v>630</v>
      </c>
    </row>
    <row r="23" spans="1:9" ht="12.75">
      <c r="A23" s="115" t="s">
        <v>428</v>
      </c>
      <c r="B23" s="57"/>
      <c r="C23" s="78" t="s">
        <v>429</v>
      </c>
      <c r="E23" s="57"/>
      <c r="F23" s="57"/>
      <c r="I23" s="57"/>
    </row>
    <row r="24" spans="1:11" ht="18">
      <c r="A24" s="115" t="s">
        <v>205</v>
      </c>
      <c r="B24" s="57"/>
      <c r="C24" s="78" t="s">
        <v>206</v>
      </c>
      <c r="E24" s="57"/>
      <c r="H24" s="355" t="s">
        <v>763</v>
      </c>
      <c r="I24" s="356"/>
      <c r="J24" s="355"/>
      <c r="K24" s="355"/>
    </row>
    <row r="25" spans="1:5" ht="12.75">
      <c r="A25" s="115" t="s">
        <v>207</v>
      </c>
      <c r="B25" s="57"/>
      <c r="C25" s="78" t="s">
        <v>208</v>
      </c>
      <c r="E25" s="57"/>
    </row>
    <row r="26" spans="1:5" ht="12.75">
      <c r="A26" s="115" t="s">
        <v>209</v>
      </c>
      <c r="B26" s="57"/>
      <c r="C26" s="78" t="s">
        <v>210</v>
      </c>
      <c r="E26" s="57"/>
    </row>
    <row r="27" spans="1:9" ht="12.75">
      <c r="A27" s="115" t="s">
        <v>211</v>
      </c>
      <c r="C27" s="78" t="s">
        <v>212</v>
      </c>
      <c r="E27" s="57"/>
      <c r="I27" s="57"/>
    </row>
    <row r="28" spans="1:9" ht="12.75">
      <c r="A28" s="115" t="s">
        <v>213</v>
      </c>
      <c r="C28" s="78" t="s">
        <v>214</v>
      </c>
      <c r="E28" s="57"/>
      <c r="I28" s="57"/>
    </row>
    <row r="29" spans="1:9" ht="12.75">
      <c r="A29" s="115" t="s">
        <v>215</v>
      </c>
      <c r="C29" t="s">
        <v>216</v>
      </c>
      <c r="E29" s="57"/>
      <c r="I29" s="57"/>
    </row>
    <row r="30" spans="1:9" ht="12.75">
      <c r="A30" s="115"/>
      <c r="E30" s="57"/>
      <c r="F30" s="57"/>
      <c r="G30" s="70"/>
      <c r="I30" s="57"/>
    </row>
    <row r="31" spans="1:6" ht="12.75">
      <c r="A31" s="115"/>
      <c r="B31" s="57"/>
      <c r="E31" s="69"/>
      <c r="F31" s="69"/>
    </row>
    <row r="32" spans="2:7" ht="12.75">
      <c r="B32" s="57"/>
      <c r="E32" s="57"/>
      <c r="F32" s="57"/>
      <c r="G32" s="57"/>
    </row>
  </sheetData>
  <sheetProtection/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26.00390625" style="0" customWidth="1"/>
    <col min="2" max="2" width="12.28125" style="0" customWidth="1"/>
    <col min="3" max="3" width="10.7109375" style="0" customWidth="1"/>
    <col min="4" max="4" width="1.7109375" style="0" customWidth="1"/>
    <col min="5" max="5" width="10.7109375" style="0" customWidth="1"/>
    <col min="6" max="6" width="12.28125" style="0" customWidth="1"/>
    <col min="7" max="7" width="1.7109375" style="0" customWidth="1"/>
    <col min="8" max="8" width="10.7109375" style="0" customWidth="1"/>
    <col min="9" max="9" width="12.28125" style="0" customWidth="1"/>
    <col min="10" max="10" width="1.7109375" style="0" customWidth="1"/>
    <col min="11" max="11" width="10.7109375" style="0" customWidth="1"/>
    <col min="12" max="12" width="12.7109375" style="0" customWidth="1"/>
    <col min="13" max="13" width="12.7109375" style="0" bestFit="1" customWidth="1"/>
  </cols>
  <sheetData>
    <row r="1" spans="1:12" ht="15.75">
      <c r="A1" s="48" t="s">
        <v>389</v>
      </c>
      <c r="L1" s="201">
        <f>SUM(C33)</f>
        <v>20495</v>
      </c>
    </row>
    <row r="3" spans="1:12" ht="12.75">
      <c r="A3" s="129" t="s">
        <v>15</v>
      </c>
      <c r="B3" s="84" t="s">
        <v>754</v>
      </c>
      <c r="C3" s="84" t="s">
        <v>755</v>
      </c>
      <c r="D3" s="127"/>
      <c r="E3" s="84" t="s">
        <v>640</v>
      </c>
      <c r="F3" s="84" t="s">
        <v>656</v>
      </c>
      <c r="H3" s="84" t="s">
        <v>543</v>
      </c>
      <c r="I3" s="84" t="s">
        <v>563</v>
      </c>
      <c r="K3" s="84" t="s">
        <v>373</v>
      </c>
      <c r="L3" s="84" t="s">
        <v>403</v>
      </c>
    </row>
    <row r="4" spans="1:12" ht="12.75">
      <c r="A4" s="52"/>
      <c r="B4" s="52"/>
      <c r="C4" s="111"/>
      <c r="D4" s="53"/>
      <c r="E4" s="52"/>
      <c r="F4" s="111"/>
      <c r="H4" s="52"/>
      <c r="I4" s="111"/>
      <c r="K4" s="52"/>
      <c r="L4" s="111"/>
    </row>
    <row r="5" spans="1:12" ht="12.75">
      <c r="A5" s="52" t="s">
        <v>217</v>
      </c>
      <c r="B5" s="52"/>
      <c r="C5" s="111">
        <v>300</v>
      </c>
      <c r="D5" s="53"/>
      <c r="E5" s="52"/>
      <c r="F5" s="111">
        <v>300</v>
      </c>
      <c r="H5" s="52"/>
      <c r="I5" s="111">
        <v>300</v>
      </c>
      <c r="K5" s="52"/>
      <c r="L5" s="111">
        <v>300</v>
      </c>
    </row>
    <row r="6" spans="1:12" ht="12.75">
      <c r="A6" s="52" t="s">
        <v>903</v>
      </c>
      <c r="B6" s="52"/>
      <c r="C6" s="400">
        <v>150</v>
      </c>
      <c r="D6" s="53"/>
      <c r="E6" s="52"/>
      <c r="F6" s="111"/>
      <c r="H6" s="52"/>
      <c r="I6" s="111"/>
      <c r="K6" s="52"/>
      <c r="L6" s="111"/>
    </row>
    <row r="7" spans="1:12" ht="12.75">
      <c r="A7" s="52" t="s">
        <v>218</v>
      </c>
      <c r="B7" s="52"/>
      <c r="C7" s="111">
        <v>1000</v>
      </c>
      <c r="D7" s="53"/>
      <c r="E7" s="52"/>
      <c r="F7" s="111">
        <v>1000</v>
      </c>
      <c r="H7" s="52"/>
      <c r="I7" s="111">
        <v>1000</v>
      </c>
      <c r="K7" s="52"/>
      <c r="L7" s="111">
        <v>1000</v>
      </c>
    </row>
    <row r="8" spans="1:12" ht="12.75">
      <c r="A8" t="s">
        <v>219</v>
      </c>
      <c r="B8" s="155" t="s">
        <v>827</v>
      </c>
      <c r="C8" s="95">
        <v>660</v>
      </c>
      <c r="D8" s="53"/>
      <c r="E8" s="155" t="s">
        <v>595</v>
      </c>
      <c r="F8" s="95">
        <v>660</v>
      </c>
      <c r="H8" s="52" t="s">
        <v>595</v>
      </c>
      <c r="I8" s="95">
        <v>660</v>
      </c>
      <c r="K8" s="52" t="s">
        <v>503</v>
      </c>
      <c r="L8" s="95">
        <v>660</v>
      </c>
    </row>
    <row r="9" spans="1:12" ht="12.75">
      <c r="A9" s="52" t="s">
        <v>831</v>
      </c>
      <c r="B9" s="372" t="s">
        <v>832</v>
      </c>
      <c r="C9" s="373">
        <v>1000</v>
      </c>
      <c r="D9" s="53"/>
      <c r="E9" s="155"/>
      <c r="F9" s="95"/>
      <c r="H9" s="52"/>
      <c r="I9" s="95"/>
      <c r="K9" s="52"/>
      <c r="L9" s="95"/>
    </row>
    <row r="10" spans="1:12" ht="12.75">
      <c r="A10" s="52" t="s">
        <v>220</v>
      </c>
      <c r="B10" s="155" t="s">
        <v>845</v>
      </c>
      <c r="C10" s="76">
        <v>280</v>
      </c>
      <c r="D10" s="96"/>
      <c r="E10" s="155" t="s">
        <v>552</v>
      </c>
      <c r="F10" s="76">
        <v>280</v>
      </c>
      <c r="H10" s="52" t="s">
        <v>552</v>
      </c>
      <c r="I10" s="76">
        <v>280</v>
      </c>
      <c r="K10" s="52" t="s">
        <v>504</v>
      </c>
      <c r="L10" s="76">
        <v>280</v>
      </c>
    </row>
    <row r="11" spans="1:12" ht="12.75">
      <c r="A11" s="52" t="s">
        <v>221</v>
      </c>
      <c r="B11" s="372" t="s">
        <v>828</v>
      </c>
      <c r="C11" s="374">
        <v>7700</v>
      </c>
      <c r="D11" s="96"/>
      <c r="E11" s="155" t="s">
        <v>728</v>
      </c>
      <c r="F11" s="76">
        <v>7500</v>
      </c>
      <c r="H11" s="52" t="s">
        <v>596</v>
      </c>
      <c r="I11" s="76">
        <v>7300</v>
      </c>
      <c r="K11" s="52" t="s">
        <v>505</v>
      </c>
      <c r="L11" s="76">
        <v>7000</v>
      </c>
    </row>
    <row r="12" spans="1:12" ht="12.75">
      <c r="A12" s="279" t="s">
        <v>515</v>
      </c>
      <c r="B12" s="333" t="s">
        <v>551</v>
      </c>
      <c r="C12" s="76">
        <v>0</v>
      </c>
      <c r="D12" s="96"/>
      <c r="E12" s="333" t="s">
        <v>551</v>
      </c>
      <c r="F12" s="76">
        <v>0</v>
      </c>
      <c r="H12" s="279" t="s">
        <v>551</v>
      </c>
      <c r="I12" s="76">
        <v>0</v>
      </c>
      <c r="K12" s="52" t="s">
        <v>518</v>
      </c>
      <c r="L12" s="76">
        <v>950</v>
      </c>
    </row>
    <row r="13" spans="1:12" ht="12.75">
      <c r="A13" s="52" t="s">
        <v>583</v>
      </c>
      <c r="B13" s="333"/>
      <c r="C13" s="76"/>
      <c r="D13" s="96"/>
      <c r="E13" s="333"/>
      <c r="F13" s="76"/>
      <c r="H13" s="279"/>
      <c r="I13" s="76"/>
      <c r="K13" s="52"/>
      <c r="L13" s="76"/>
    </row>
    <row r="14" spans="1:12" ht="12.75">
      <c r="A14" s="52" t="s">
        <v>222</v>
      </c>
      <c r="B14" s="155" t="s">
        <v>833</v>
      </c>
      <c r="C14" s="98">
        <v>3800</v>
      </c>
      <c r="D14" s="96"/>
      <c r="E14" s="155" t="s">
        <v>553</v>
      </c>
      <c r="F14" s="76">
        <v>1000</v>
      </c>
      <c r="H14" s="52" t="s">
        <v>553</v>
      </c>
      <c r="I14" s="76">
        <v>1900</v>
      </c>
      <c r="K14" s="52" t="s">
        <v>510</v>
      </c>
      <c r="L14" s="76">
        <v>1400</v>
      </c>
    </row>
    <row r="15" spans="1:12" ht="12.75">
      <c r="A15" s="52" t="s">
        <v>730</v>
      </c>
      <c r="B15" s="155"/>
      <c r="C15" s="76"/>
      <c r="D15" s="96"/>
      <c r="E15" s="155" t="s">
        <v>729</v>
      </c>
      <c r="F15" s="76"/>
      <c r="H15" s="52"/>
      <c r="I15" s="76"/>
      <c r="K15" s="52"/>
      <c r="L15" s="76"/>
    </row>
    <row r="16" spans="1:12" ht="12.75">
      <c r="A16" s="52" t="s">
        <v>731</v>
      </c>
      <c r="B16" s="155"/>
      <c r="C16" s="76"/>
      <c r="D16" s="96"/>
      <c r="E16" s="155" t="s">
        <v>732</v>
      </c>
      <c r="F16" s="76"/>
      <c r="H16" s="52"/>
      <c r="I16" s="76"/>
      <c r="K16" s="52"/>
      <c r="L16" s="76"/>
    </row>
    <row r="17" spans="1:12" ht="12.75">
      <c r="A17" s="52" t="s">
        <v>506</v>
      </c>
      <c r="B17" s="155"/>
      <c r="C17" s="76"/>
      <c r="D17" s="96"/>
      <c r="E17" s="155" t="s">
        <v>734</v>
      </c>
      <c r="F17" s="76">
        <v>1800</v>
      </c>
      <c r="H17" s="52" t="s">
        <v>553</v>
      </c>
      <c r="I17" s="76">
        <v>1800</v>
      </c>
      <c r="K17" s="52" t="s">
        <v>509</v>
      </c>
      <c r="L17" s="76">
        <v>1800</v>
      </c>
    </row>
    <row r="18" spans="1:12" ht="12.75">
      <c r="A18" s="52" t="s">
        <v>883</v>
      </c>
      <c r="B18" s="155" t="s">
        <v>846</v>
      </c>
      <c r="C18" s="76">
        <v>775</v>
      </c>
      <c r="D18" s="96"/>
      <c r="E18" s="155" t="s">
        <v>733</v>
      </c>
      <c r="F18" s="76">
        <v>775</v>
      </c>
      <c r="H18" s="52" t="s">
        <v>602</v>
      </c>
      <c r="I18" s="76">
        <v>400</v>
      </c>
      <c r="K18" s="52" t="s">
        <v>516</v>
      </c>
      <c r="L18" s="76">
        <v>300</v>
      </c>
    </row>
    <row r="19" spans="1:12" ht="12.75">
      <c r="A19" s="52" t="s">
        <v>223</v>
      </c>
      <c r="B19" s="155" t="s">
        <v>847</v>
      </c>
      <c r="C19" s="76">
        <v>1700</v>
      </c>
      <c r="D19" s="96"/>
      <c r="E19" s="155" t="s">
        <v>597</v>
      </c>
      <c r="F19" s="76">
        <v>1700</v>
      </c>
      <c r="H19" s="52" t="s">
        <v>597</v>
      </c>
      <c r="I19" s="76">
        <v>1700</v>
      </c>
      <c r="K19" s="52" t="s">
        <v>508</v>
      </c>
      <c r="L19" s="76">
        <v>1700</v>
      </c>
    </row>
    <row r="20" spans="1:11" ht="12.75">
      <c r="A20" s="52" t="s">
        <v>507</v>
      </c>
      <c r="B20" s="123"/>
      <c r="D20" s="88"/>
      <c r="E20" s="123"/>
      <c r="H20" s="78"/>
      <c r="K20" s="78"/>
    </row>
    <row r="21" spans="1:12" ht="12.75">
      <c r="A21" s="52" t="s">
        <v>652</v>
      </c>
      <c r="B21" s="155"/>
      <c r="C21" s="76">
        <v>200</v>
      </c>
      <c r="D21" s="96"/>
      <c r="E21" s="155"/>
      <c r="F21" s="76">
        <v>200</v>
      </c>
      <c r="H21" s="52"/>
      <c r="I21" s="76">
        <v>200</v>
      </c>
      <c r="K21" s="52"/>
      <c r="L21" s="76">
        <v>200</v>
      </c>
    </row>
    <row r="22" spans="1:12" ht="12.75">
      <c r="A22" s="52" t="s">
        <v>224</v>
      </c>
      <c r="B22" s="155" t="s">
        <v>735</v>
      </c>
      <c r="C22" s="76">
        <v>480</v>
      </c>
      <c r="D22" s="96"/>
      <c r="E22" s="155" t="s">
        <v>735</v>
      </c>
      <c r="F22" s="76">
        <v>480</v>
      </c>
      <c r="H22" s="52" t="s">
        <v>598</v>
      </c>
      <c r="I22" s="76">
        <v>420</v>
      </c>
      <c r="K22" s="52" t="s">
        <v>502</v>
      </c>
      <c r="L22" s="76">
        <v>420</v>
      </c>
    </row>
    <row r="23" spans="1:12" ht="12.75">
      <c r="A23" s="52" t="s">
        <v>225</v>
      </c>
      <c r="B23" s="155" t="s">
        <v>765</v>
      </c>
      <c r="C23" s="76">
        <v>25</v>
      </c>
      <c r="D23" s="96"/>
      <c r="E23" s="155" t="s">
        <v>651</v>
      </c>
      <c r="F23" s="76">
        <v>25</v>
      </c>
      <c r="H23" s="52" t="s">
        <v>554</v>
      </c>
      <c r="I23" s="76">
        <v>25</v>
      </c>
      <c r="K23" s="52" t="s">
        <v>226</v>
      </c>
      <c r="L23" s="76">
        <v>25</v>
      </c>
    </row>
    <row r="24" spans="1:12" ht="12.75">
      <c r="A24" s="52" t="s">
        <v>227</v>
      </c>
      <c r="B24" s="155" t="s">
        <v>829</v>
      </c>
      <c r="C24" s="76">
        <v>50</v>
      </c>
      <c r="D24" s="96"/>
      <c r="E24" s="155" t="s">
        <v>736</v>
      </c>
      <c r="F24" s="76">
        <v>50</v>
      </c>
      <c r="H24" s="52" t="s">
        <v>555</v>
      </c>
      <c r="I24" s="76">
        <v>50</v>
      </c>
      <c r="K24" s="52" t="s">
        <v>228</v>
      </c>
      <c r="L24" s="76">
        <v>50</v>
      </c>
    </row>
    <row r="25" spans="1:12" ht="12.75">
      <c r="A25" s="52" t="s">
        <v>858</v>
      </c>
      <c r="B25" s="372" t="s">
        <v>830</v>
      </c>
      <c r="C25" s="374">
        <v>500</v>
      </c>
      <c r="D25" s="96"/>
      <c r="E25" s="155" t="s">
        <v>737</v>
      </c>
      <c r="F25" s="76">
        <v>100</v>
      </c>
      <c r="H25" s="52" t="s">
        <v>556</v>
      </c>
      <c r="I25" s="76">
        <v>100</v>
      </c>
      <c r="K25" s="52" t="s">
        <v>229</v>
      </c>
      <c r="L25" s="76">
        <v>100</v>
      </c>
    </row>
    <row r="26" spans="1:12" ht="12.75">
      <c r="A26" s="52" t="s">
        <v>230</v>
      </c>
      <c r="B26" s="155" t="s">
        <v>848</v>
      </c>
      <c r="C26" s="76">
        <v>260</v>
      </c>
      <c r="D26" s="96"/>
      <c r="E26" s="155" t="s">
        <v>599</v>
      </c>
      <c r="F26" s="76">
        <v>260</v>
      </c>
      <c r="H26" s="52" t="s">
        <v>599</v>
      </c>
      <c r="I26" s="76">
        <v>260</v>
      </c>
      <c r="K26" s="52" t="s">
        <v>500</v>
      </c>
      <c r="L26" s="76">
        <v>260</v>
      </c>
    </row>
    <row r="27" spans="1:12" ht="12.75">
      <c r="A27" s="52" t="s">
        <v>231</v>
      </c>
      <c r="B27" s="155" t="s">
        <v>849</v>
      </c>
      <c r="C27" s="76">
        <v>750</v>
      </c>
      <c r="D27" s="96"/>
      <c r="E27" s="155" t="s">
        <v>738</v>
      </c>
      <c r="F27" s="76">
        <v>750</v>
      </c>
      <c r="H27" s="52" t="s">
        <v>601</v>
      </c>
      <c r="I27" s="76">
        <v>480</v>
      </c>
      <c r="K27" s="52" t="s">
        <v>501</v>
      </c>
      <c r="L27" s="76">
        <v>480</v>
      </c>
    </row>
    <row r="28" spans="1:12" ht="12.75">
      <c r="A28" s="52" t="s">
        <v>600</v>
      </c>
      <c r="C28" s="76">
        <v>850</v>
      </c>
      <c r="D28" s="96"/>
      <c r="E28" s="159"/>
      <c r="F28" s="76">
        <v>1000</v>
      </c>
      <c r="H28" s="159"/>
      <c r="I28" s="76">
        <v>1500</v>
      </c>
      <c r="K28" s="159"/>
      <c r="L28" s="76">
        <v>2700</v>
      </c>
    </row>
    <row r="29" spans="1:12" ht="12.75">
      <c r="A29" s="349" t="s">
        <v>882</v>
      </c>
      <c r="B29" s="359"/>
      <c r="C29" s="76"/>
      <c r="D29" s="96"/>
      <c r="E29" s="159"/>
      <c r="F29" s="76"/>
      <c r="H29" s="159"/>
      <c r="I29" s="76"/>
      <c r="K29" s="159"/>
      <c r="L29" s="76"/>
    </row>
    <row r="30" spans="1:12" ht="12.75">
      <c r="A30" s="52" t="s">
        <v>232</v>
      </c>
      <c r="B30" s="52"/>
      <c r="C30" s="76">
        <v>15</v>
      </c>
      <c r="D30" s="96"/>
      <c r="E30" s="52"/>
      <c r="F30" s="76">
        <v>15</v>
      </c>
      <c r="H30" s="52"/>
      <c r="I30" s="76">
        <v>15</v>
      </c>
      <c r="K30" s="52"/>
      <c r="L30" s="76">
        <v>15</v>
      </c>
    </row>
    <row r="31" spans="1:12" ht="12.75">
      <c r="A31" s="52" t="s">
        <v>233</v>
      </c>
      <c r="B31" s="52"/>
      <c r="C31" s="76"/>
      <c r="D31" s="96"/>
      <c r="E31" s="52"/>
      <c r="F31" s="76"/>
      <c r="H31" s="52"/>
      <c r="I31" s="76"/>
      <c r="K31" s="52"/>
      <c r="L31" s="76"/>
    </row>
    <row r="32" spans="1:12" ht="12.75">
      <c r="A32" s="52"/>
      <c r="C32" s="130"/>
      <c r="D32" s="96"/>
      <c r="F32" s="130"/>
      <c r="I32" s="130"/>
      <c r="L32" s="130"/>
    </row>
    <row r="33" spans="1:12" ht="12.75">
      <c r="A33" s="63" t="s">
        <v>30</v>
      </c>
      <c r="C33" s="103">
        <f>SUM(C4:C31)</f>
        <v>20495</v>
      </c>
      <c r="D33" s="96"/>
      <c r="F33" s="111">
        <f>SUM(F4:F31)</f>
        <v>17895</v>
      </c>
      <c r="I33" s="111">
        <f>SUM(I4:I31)</f>
        <v>18390</v>
      </c>
      <c r="L33" s="111">
        <f>SUM(L4:L31)</f>
        <v>19640</v>
      </c>
    </row>
    <row r="34" spans="2:12" ht="12.75">
      <c r="B34" s="52"/>
      <c r="C34" s="57"/>
      <c r="D34" s="52"/>
      <c r="L34" s="131"/>
    </row>
    <row r="35" spans="2:12" ht="12.75">
      <c r="B35" s="52"/>
      <c r="D35" s="52"/>
      <c r="L35" s="86"/>
    </row>
    <row r="36" spans="1:12" ht="12.75">
      <c r="A36" s="327" t="s">
        <v>826</v>
      </c>
      <c r="B36" s="52"/>
      <c r="D36" s="52"/>
      <c r="L36" s="57"/>
    </row>
    <row r="37" spans="1:11" ht="12.75">
      <c r="A37" s="327" t="s">
        <v>825</v>
      </c>
      <c r="B37" s="52"/>
      <c r="C37" s="52"/>
      <c r="D37" s="52"/>
      <c r="E37" s="368" t="s">
        <v>768</v>
      </c>
      <c r="F37" s="375"/>
      <c r="G37" s="368"/>
      <c r="H37" s="371"/>
      <c r="K37" s="52"/>
    </row>
    <row r="38" spans="1:11" ht="12.75">
      <c r="A38" s="327" t="s">
        <v>727</v>
      </c>
      <c r="B38" s="52"/>
      <c r="C38" s="52"/>
      <c r="D38" s="52"/>
      <c r="F38" s="132"/>
      <c r="H38" s="52"/>
      <c r="K38" s="52"/>
    </row>
    <row r="39" spans="1:11" ht="12.75">
      <c r="A39" s="327" t="s">
        <v>685</v>
      </c>
      <c r="C39" s="52"/>
      <c r="D39" s="52"/>
      <c r="K39" s="133"/>
    </row>
    <row r="40" spans="1:12" ht="12.75">
      <c r="A40" s="57" t="s">
        <v>430</v>
      </c>
      <c r="C40" s="52"/>
      <c r="E40" s="72"/>
      <c r="F40" s="57"/>
      <c r="H40" s="52"/>
      <c r="I40" s="79"/>
      <c r="L40" s="57"/>
    </row>
    <row r="41" spans="1:12" ht="12.75">
      <c r="A41" s="57"/>
      <c r="C41" s="57"/>
      <c r="H41" s="52"/>
      <c r="I41" s="79"/>
      <c r="K41" s="52"/>
      <c r="L41" s="57"/>
    </row>
    <row r="42" ht="12.75">
      <c r="A42" s="57"/>
    </row>
  </sheetData>
  <sheetProtection/>
  <printOptions gridLines="1"/>
  <pageMargins left="0.5" right="0.5" top="0.75" bottom="0.5" header="0.3" footer="0.3"/>
  <pageSetup orientation="landscape" r:id="rId1"/>
  <headerFooter>
    <oddHeader>&amp;CBudget 2016
&amp;D;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A1">
      <selection activeCell="A27" sqref="A27"/>
    </sheetView>
  </sheetViews>
  <sheetFormatPr defaultColWidth="9.140625" defaultRowHeight="12.75"/>
  <cols>
    <col min="1" max="1" width="20.7109375" style="0" customWidth="1"/>
    <col min="2" max="3" width="10.7109375" style="0" customWidth="1"/>
    <col min="4" max="4" width="1.7109375" style="0" customWidth="1"/>
    <col min="5" max="5" width="10.7109375" style="0" customWidth="1"/>
    <col min="6" max="6" width="12.8515625" style="0" customWidth="1"/>
    <col min="7" max="7" width="1.7109375" style="0" customWidth="1"/>
    <col min="8" max="8" width="10.7109375" style="0" customWidth="1"/>
    <col min="9" max="9" width="12.8515625" style="0" customWidth="1"/>
    <col min="10" max="10" width="1.7109375" style="0" customWidth="1"/>
    <col min="11" max="11" width="10.7109375" style="0" customWidth="1"/>
    <col min="12" max="12" width="12.421875" style="0" customWidth="1"/>
    <col min="13" max="13" width="12.140625" style="0" bestFit="1" customWidth="1"/>
  </cols>
  <sheetData>
    <row r="1" spans="1:12" ht="15.75">
      <c r="A1" s="407" t="s">
        <v>390</v>
      </c>
      <c r="B1" s="404"/>
      <c r="C1" s="404"/>
      <c r="D1" s="404"/>
      <c r="E1" s="404"/>
      <c r="F1" s="404"/>
      <c r="G1" s="404"/>
      <c r="H1" s="404"/>
      <c r="I1" s="404"/>
      <c r="L1" s="197">
        <f>SUM(C23)</f>
        <v>0</v>
      </c>
    </row>
    <row r="3" spans="1:12" ht="12.75">
      <c r="A3" s="50" t="s">
        <v>15</v>
      </c>
      <c r="B3" s="134" t="s">
        <v>640</v>
      </c>
      <c r="C3" s="50" t="s">
        <v>641</v>
      </c>
      <c r="D3" s="71"/>
      <c r="E3" s="134" t="s">
        <v>543</v>
      </c>
      <c r="F3" s="50" t="s">
        <v>563</v>
      </c>
      <c r="H3" s="134" t="s">
        <v>373</v>
      </c>
      <c r="I3" s="50" t="s">
        <v>403</v>
      </c>
      <c r="K3" s="134" t="s">
        <v>16</v>
      </c>
      <c r="L3" s="50" t="s">
        <v>342</v>
      </c>
    </row>
    <row r="4" spans="2:12" ht="12.75">
      <c r="B4" s="93"/>
      <c r="C4" s="57"/>
      <c r="D4" s="53"/>
      <c r="E4" s="93"/>
      <c r="F4" s="57"/>
      <c r="H4" s="93"/>
      <c r="I4" s="57"/>
      <c r="K4" s="93"/>
      <c r="L4" s="57"/>
    </row>
    <row r="5" spans="1:12" ht="12.75">
      <c r="A5" s="52" t="s">
        <v>235</v>
      </c>
      <c r="B5" s="59"/>
      <c r="C5" s="76">
        <v>0</v>
      </c>
      <c r="D5" s="58"/>
      <c r="E5" s="59"/>
      <c r="F5" s="76">
        <v>0</v>
      </c>
      <c r="H5" s="59"/>
      <c r="I5" s="76">
        <v>0</v>
      </c>
      <c r="K5" s="59"/>
      <c r="L5" s="76">
        <v>0</v>
      </c>
    </row>
    <row r="6" spans="1:12" ht="12.75">
      <c r="A6" s="52" t="s">
        <v>236</v>
      </c>
      <c r="B6" s="59"/>
      <c r="C6" s="76">
        <v>0</v>
      </c>
      <c r="D6" s="58"/>
      <c r="E6" s="59"/>
      <c r="F6" s="76">
        <v>0</v>
      </c>
      <c r="H6" s="59"/>
      <c r="I6" s="76">
        <v>100</v>
      </c>
      <c r="K6" s="59"/>
      <c r="L6" s="76">
        <v>100</v>
      </c>
    </row>
    <row r="7" spans="1:12" ht="12.75">
      <c r="A7" s="52" t="s">
        <v>237</v>
      </c>
      <c r="B7" s="59"/>
      <c r="C7" s="168">
        <v>0</v>
      </c>
      <c r="D7" s="83"/>
      <c r="E7" s="59"/>
      <c r="F7" s="168">
        <v>0</v>
      </c>
      <c r="H7" s="59"/>
      <c r="I7" s="168">
        <v>600</v>
      </c>
      <c r="K7" s="59"/>
      <c r="L7" s="57">
        <v>1200</v>
      </c>
    </row>
    <row r="8" spans="1:12" ht="12.75">
      <c r="A8" s="52" t="s">
        <v>238</v>
      </c>
      <c r="B8" s="59" t="s">
        <v>27</v>
      </c>
      <c r="C8" s="76">
        <v>0</v>
      </c>
      <c r="D8" s="58"/>
      <c r="E8" s="59" t="s">
        <v>27</v>
      </c>
      <c r="F8" s="76">
        <v>0</v>
      </c>
      <c r="H8" s="59" t="s">
        <v>27</v>
      </c>
      <c r="I8" s="76">
        <v>30</v>
      </c>
      <c r="K8" s="59" t="s">
        <v>27</v>
      </c>
      <c r="L8" s="76">
        <v>30</v>
      </c>
    </row>
    <row r="9" spans="1:12" ht="12.75">
      <c r="A9" s="52" t="s">
        <v>239</v>
      </c>
      <c r="B9" s="59"/>
      <c r="C9" s="76">
        <v>0</v>
      </c>
      <c r="D9" s="58"/>
      <c r="E9" s="59"/>
      <c r="F9" s="76">
        <v>0</v>
      </c>
      <c r="H9" s="59"/>
      <c r="I9" s="76">
        <v>10</v>
      </c>
      <c r="K9" s="59"/>
      <c r="L9" s="76">
        <v>10</v>
      </c>
    </row>
    <row r="10" spans="1:12" ht="12.75">
      <c r="A10" s="52" t="s">
        <v>240</v>
      </c>
      <c r="B10" s="59" t="s">
        <v>68</v>
      </c>
      <c r="C10" s="266">
        <f>SUM(C6)</f>
        <v>0</v>
      </c>
      <c r="D10" s="58"/>
      <c r="E10" s="59" t="s">
        <v>68</v>
      </c>
      <c r="F10" s="266">
        <f>SUM(F6)</f>
        <v>0</v>
      </c>
      <c r="H10" s="59" t="s">
        <v>68</v>
      </c>
      <c r="I10" s="266">
        <f>SUM(I6)</f>
        <v>100</v>
      </c>
      <c r="K10" s="59" t="s">
        <v>68</v>
      </c>
      <c r="L10" s="76">
        <v>30</v>
      </c>
    </row>
    <row r="11" spans="1:12" ht="12.75">
      <c r="A11" s="52" t="s">
        <v>241</v>
      </c>
      <c r="B11" s="59" t="s">
        <v>68</v>
      </c>
      <c r="C11" s="76">
        <v>0</v>
      </c>
      <c r="D11" s="58"/>
      <c r="E11" s="59" t="s">
        <v>68</v>
      </c>
      <c r="F11" s="76">
        <v>0</v>
      </c>
      <c r="H11" s="59" t="s">
        <v>68</v>
      </c>
      <c r="I11" s="76">
        <v>10</v>
      </c>
      <c r="K11" s="59" t="s">
        <v>68</v>
      </c>
      <c r="L11" s="76">
        <v>10</v>
      </c>
    </row>
    <row r="12" spans="1:12" ht="12.75">
      <c r="A12" s="52" t="s">
        <v>242</v>
      </c>
      <c r="B12" s="59" t="s">
        <v>68</v>
      </c>
      <c r="C12" s="76">
        <v>0</v>
      </c>
      <c r="D12" s="58"/>
      <c r="E12" s="59" t="s">
        <v>68</v>
      </c>
      <c r="F12" s="76">
        <v>0</v>
      </c>
      <c r="H12" s="59" t="s">
        <v>68</v>
      </c>
      <c r="I12" s="76">
        <v>20</v>
      </c>
      <c r="K12" s="59" t="s">
        <v>68</v>
      </c>
      <c r="L12" s="76">
        <v>20</v>
      </c>
    </row>
    <row r="13" spans="1:12" ht="12.75">
      <c r="A13" s="52" t="s">
        <v>243</v>
      </c>
      <c r="B13" s="59" t="s">
        <v>68</v>
      </c>
      <c r="C13" s="76">
        <v>0</v>
      </c>
      <c r="D13" s="58"/>
      <c r="E13" s="59" t="s">
        <v>68</v>
      </c>
      <c r="F13" s="76">
        <v>0</v>
      </c>
      <c r="H13" s="59" t="s">
        <v>68</v>
      </c>
      <c r="I13" s="76">
        <v>50</v>
      </c>
      <c r="K13" s="59" t="s">
        <v>68</v>
      </c>
      <c r="L13" s="76">
        <v>50</v>
      </c>
    </row>
    <row r="14" spans="1:12" ht="12.75">
      <c r="A14" s="52" t="s">
        <v>244</v>
      </c>
      <c r="B14" s="59"/>
      <c r="C14" s="98">
        <v>0</v>
      </c>
      <c r="D14" s="58"/>
      <c r="E14" s="59"/>
      <c r="F14" s="98">
        <v>0</v>
      </c>
      <c r="H14" s="59"/>
      <c r="I14" s="76">
        <v>0</v>
      </c>
      <c r="K14" s="59"/>
      <c r="L14" s="76">
        <v>0</v>
      </c>
    </row>
    <row r="15" spans="1:12" ht="12.75">
      <c r="A15" s="52" t="s">
        <v>245</v>
      </c>
      <c r="B15" s="59"/>
      <c r="C15" s="98">
        <v>0</v>
      </c>
      <c r="D15" s="58"/>
      <c r="E15" s="59"/>
      <c r="F15" s="98">
        <v>0</v>
      </c>
      <c r="H15" s="59"/>
      <c r="I15" s="76">
        <v>0</v>
      </c>
      <c r="K15" s="59"/>
      <c r="L15" s="76">
        <v>0</v>
      </c>
    </row>
    <row r="16" spans="1:12" ht="12.75">
      <c r="A16" s="52" t="s">
        <v>246</v>
      </c>
      <c r="B16" s="59"/>
      <c r="C16" s="76">
        <v>0</v>
      </c>
      <c r="D16" s="58"/>
      <c r="E16" s="59"/>
      <c r="F16" s="76">
        <v>0</v>
      </c>
      <c r="H16" s="59"/>
      <c r="I16" s="76">
        <v>50</v>
      </c>
      <c r="K16" s="59"/>
      <c r="L16" s="76">
        <v>50</v>
      </c>
    </row>
    <row r="17" spans="1:12" ht="12.75">
      <c r="A17" s="52" t="s">
        <v>247</v>
      </c>
      <c r="B17" s="59" t="s">
        <v>248</v>
      </c>
      <c r="C17" s="76">
        <v>0</v>
      </c>
      <c r="D17" s="58"/>
      <c r="E17" s="59" t="s">
        <v>248</v>
      </c>
      <c r="F17" s="76">
        <v>0</v>
      </c>
      <c r="H17" s="59" t="s">
        <v>248</v>
      </c>
      <c r="I17" s="76">
        <v>40</v>
      </c>
      <c r="K17" s="59" t="s">
        <v>248</v>
      </c>
      <c r="L17" s="76">
        <v>40</v>
      </c>
    </row>
    <row r="18" spans="1:12" ht="12.75">
      <c r="A18" s="52" t="s">
        <v>249</v>
      </c>
      <c r="B18" s="59" t="s">
        <v>250</v>
      </c>
      <c r="C18" s="76">
        <v>0</v>
      </c>
      <c r="D18" s="58"/>
      <c r="E18" s="59" t="s">
        <v>250</v>
      </c>
      <c r="F18" s="76">
        <v>0</v>
      </c>
      <c r="H18" s="59" t="s">
        <v>250</v>
      </c>
      <c r="I18" s="76">
        <v>30</v>
      </c>
      <c r="K18" s="59" t="s">
        <v>250</v>
      </c>
      <c r="L18" s="76">
        <v>30</v>
      </c>
    </row>
    <row r="19" spans="1:12" ht="12.75">
      <c r="A19" s="52" t="s">
        <v>251</v>
      </c>
      <c r="B19" s="135" t="s">
        <v>27</v>
      </c>
      <c r="C19" s="76">
        <v>0</v>
      </c>
      <c r="D19" s="53"/>
      <c r="E19" s="135" t="s">
        <v>27</v>
      </c>
      <c r="F19" s="76">
        <v>0</v>
      </c>
      <c r="H19" s="135" t="s">
        <v>27</v>
      </c>
      <c r="I19" s="76">
        <v>0</v>
      </c>
      <c r="K19" s="135" t="s">
        <v>27</v>
      </c>
      <c r="L19" s="76">
        <v>200</v>
      </c>
    </row>
    <row r="20" spans="1:12" ht="12.75">
      <c r="A20" s="52" t="s">
        <v>252</v>
      </c>
      <c r="B20" s="59"/>
      <c r="C20" s="76">
        <v>0</v>
      </c>
      <c r="D20" s="58"/>
      <c r="E20" s="59"/>
      <c r="F20" s="76">
        <v>0</v>
      </c>
      <c r="H20" s="59"/>
      <c r="I20" s="76">
        <v>0</v>
      </c>
      <c r="K20" s="59"/>
      <c r="L20" s="76">
        <v>0</v>
      </c>
    </row>
    <row r="21" spans="1:12" ht="12.75">
      <c r="A21" s="52" t="s">
        <v>253</v>
      </c>
      <c r="B21" s="59"/>
      <c r="C21" s="99">
        <v>0</v>
      </c>
      <c r="D21" s="58"/>
      <c r="E21" s="59"/>
      <c r="F21" s="99">
        <v>0</v>
      </c>
      <c r="H21" s="59"/>
      <c r="I21" s="99">
        <v>0</v>
      </c>
      <c r="K21" s="59"/>
      <c r="L21" s="99">
        <v>300</v>
      </c>
    </row>
    <row r="22" spans="1:12" ht="12.75">
      <c r="A22" s="52"/>
      <c r="B22" s="59"/>
      <c r="C22" s="136"/>
      <c r="D22" s="58"/>
      <c r="E22" s="59"/>
      <c r="F22" s="136"/>
      <c r="H22" s="59"/>
      <c r="I22" s="136"/>
      <c r="K22" s="59"/>
      <c r="L22" s="136"/>
    </row>
    <row r="23" spans="1:12" ht="12.75">
      <c r="A23" s="63" t="s">
        <v>30</v>
      </c>
      <c r="B23" s="92"/>
      <c r="C23" s="137">
        <f>SUM(C6+C8+C9+C11+C12+C13+C16+C17+C18)</f>
        <v>0</v>
      </c>
      <c r="D23" s="138"/>
      <c r="E23" s="92"/>
      <c r="F23" s="76">
        <f>SUM(F6+F8+F9+F11+F12+F13+F16+F17+F18)</f>
        <v>0</v>
      </c>
      <c r="H23" s="92"/>
      <c r="I23" s="76">
        <f>SUM(I6+I8+I9+I11+I12+I13+I16+I17+I18)</f>
        <v>340</v>
      </c>
      <c r="K23" s="92"/>
      <c r="L23" s="76">
        <f>SUM(L5:L21)</f>
        <v>2070</v>
      </c>
    </row>
    <row r="24" spans="3:8" ht="12.75">
      <c r="C24" s="139"/>
      <c r="H24" s="117"/>
    </row>
    <row r="26" spans="2:9" ht="12.75">
      <c r="B26" s="52" t="s">
        <v>558</v>
      </c>
      <c r="E26" s="408" t="s">
        <v>547</v>
      </c>
      <c r="F26" s="404"/>
      <c r="G26" s="404"/>
      <c r="H26" s="404"/>
      <c r="I26" s="404"/>
    </row>
    <row r="27" spans="1:9" ht="12.75" customHeight="1">
      <c r="A27" s="140"/>
      <c r="B27" s="52" t="s">
        <v>557</v>
      </c>
      <c r="E27" s="404"/>
      <c r="F27" s="404"/>
      <c r="G27" s="404"/>
      <c r="H27" s="404"/>
      <c r="I27" s="404"/>
    </row>
    <row r="28" spans="1:5" ht="12.75">
      <c r="A28" s="52"/>
      <c r="B28" s="52" t="s">
        <v>431</v>
      </c>
      <c r="E28" s="78"/>
    </row>
    <row r="29" spans="1:5" ht="12.75">
      <c r="A29" s="203"/>
      <c r="B29" s="52" t="s">
        <v>254</v>
      </c>
      <c r="E29" s="78"/>
    </row>
    <row r="30" spans="1:5" ht="12.75">
      <c r="A30" s="52"/>
      <c r="B30" s="203" t="s">
        <v>255</v>
      </c>
      <c r="E30" s="78"/>
    </row>
    <row r="31" spans="1:2" ht="12.75">
      <c r="A31" s="52"/>
      <c r="B31" s="52" t="s">
        <v>256</v>
      </c>
    </row>
    <row r="32" ht="12.75">
      <c r="B32" s="52" t="s">
        <v>257</v>
      </c>
    </row>
  </sheetData>
  <sheetProtection/>
  <mergeCells count="2">
    <mergeCell ref="A1:I1"/>
    <mergeCell ref="E26:I27"/>
  </mergeCells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view="pageLayout" workbookViewId="0" topLeftCell="A1">
      <selection activeCell="C27" sqref="C27"/>
    </sheetView>
  </sheetViews>
  <sheetFormatPr defaultColWidth="9.140625" defaultRowHeight="12.75"/>
  <cols>
    <col min="1" max="1" width="18.00390625" style="0" customWidth="1"/>
    <col min="2" max="2" width="12.421875" style="0" customWidth="1"/>
    <col min="3" max="3" width="12.28125" style="0" customWidth="1"/>
    <col min="4" max="4" width="1.7109375" style="0" customWidth="1"/>
    <col min="5" max="5" width="12.57421875" style="0" customWidth="1"/>
    <col min="6" max="6" width="12.28125" style="0" customWidth="1"/>
    <col min="7" max="7" width="1.7109375" style="0" customWidth="1"/>
    <col min="8" max="9" width="12.421875" style="0" customWidth="1"/>
    <col min="10" max="10" width="1.7109375" style="0" customWidth="1"/>
    <col min="11" max="11" width="10.7109375" style="0" customWidth="1"/>
    <col min="12" max="12" width="12.421875" style="0" customWidth="1"/>
    <col min="13" max="13" width="12.140625" style="0" bestFit="1" customWidth="1"/>
  </cols>
  <sheetData>
    <row r="1" spans="1:12" ht="15.75">
      <c r="A1" s="48" t="s">
        <v>392</v>
      </c>
      <c r="L1" s="197">
        <f>SUM(C8)</f>
        <v>0</v>
      </c>
    </row>
    <row r="3" spans="1:12" ht="12.75">
      <c r="A3" s="129" t="s">
        <v>15</v>
      </c>
      <c r="B3" s="84" t="s">
        <v>640</v>
      </c>
      <c r="C3" s="84" t="s">
        <v>641</v>
      </c>
      <c r="D3" s="127"/>
      <c r="E3" s="84" t="s">
        <v>543</v>
      </c>
      <c r="F3" s="84" t="s">
        <v>563</v>
      </c>
      <c r="H3" s="84" t="s">
        <v>373</v>
      </c>
      <c r="I3" s="84" t="s">
        <v>403</v>
      </c>
      <c r="K3" s="84" t="s">
        <v>16</v>
      </c>
      <c r="L3" s="84" t="s">
        <v>342</v>
      </c>
    </row>
    <row r="4" ht="12.75">
      <c r="D4" s="53"/>
    </row>
    <row r="5" spans="1:12" ht="12.75">
      <c r="A5" s="52" t="s">
        <v>258</v>
      </c>
      <c r="B5" s="54" t="s">
        <v>391</v>
      </c>
      <c r="C5" s="57"/>
      <c r="D5" s="96"/>
      <c r="E5" s="54" t="s">
        <v>391</v>
      </c>
      <c r="F5" s="57"/>
      <c r="H5" s="52" t="s">
        <v>259</v>
      </c>
      <c r="I5" s="57">
        <v>1364</v>
      </c>
      <c r="K5" s="52" t="s">
        <v>259</v>
      </c>
      <c r="L5" s="57">
        <v>1364</v>
      </c>
    </row>
    <row r="6" spans="1:12" ht="12.75">
      <c r="A6" s="52" t="s">
        <v>260</v>
      </c>
      <c r="B6" s="52"/>
      <c r="C6" s="60"/>
      <c r="D6" s="96"/>
      <c r="E6" s="52"/>
      <c r="F6" s="60"/>
      <c r="H6" s="52"/>
      <c r="I6" s="60"/>
      <c r="K6" s="52"/>
      <c r="L6" s="60"/>
    </row>
    <row r="7" spans="1:12" ht="12.75">
      <c r="A7" s="52"/>
      <c r="B7" s="52"/>
      <c r="C7" s="69"/>
      <c r="D7" s="96"/>
      <c r="E7" s="52"/>
      <c r="F7" s="69"/>
      <c r="H7" s="52"/>
      <c r="I7" s="69"/>
      <c r="K7" s="52"/>
      <c r="L7" s="69"/>
    </row>
    <row r="8" spans="1:12" ht="14.25">
      <c r="A8" s="63" t="s">
        <v>30</v>
      </c>
      <c r="B8" s="63"/>
      <c r="C8" s="142">
        <f>SUM(C5:C6)</f>
        <v>0</v>
      </c>
      <c r="D8" s="141"/>
      <c r="E8" s="63"/>
      <c r="F8" s="69">
        <f>SUM(F5:F6)</f>
        <v>0</v>
      </c>
      <c r="H8" s="63"/>
      <c r="I8" s="69">
        <f>SUM(I5:I6)</f>
        <v>1364</v>
      </c>
      <c r="K8" s="63"/>
      <c r="L8" s="69">
        <f>SUM(L5:L6)</f>
        <v>1364</v>
      </c>
    </row>
    <row r="9" spans="9:12" ht="12.75">
      <c r="I9" s="57"/>
      <c r="K9" s="52"/>
      <c r="L9" s="57"/>
    </row>
    <row r="10" spans="9:12" ht="12.75">
      <c r="I10" s="57"/>
      <c r="K10" s="52"/>
      <c r="L10" s="57"/>
    </row>
    <row r="11" spans="1:8" ht="15.75">
      <c r="A11" s="52" t="s">
        <v>433</v>
      </c>
      <c r="C11" s="48" t="s">
        <v>653</v>
      </c>
      <c r="D11" s="48"/>
      <c r="E11" s="48"/>
      <c r="F11" s="48"/>
      <c r="G11" s="48"/>
      <c r="H11" s="48"/>
    </row>
    <row r="12" spans="1:4" ht="12.75">
      <c r="A12" s="52" t="s">
        <v>432</v>
      </c>
      <c r="D12" s="57"/>
    </row>
    <row r="13" spans="1:4" ht="12.75">
      <c r="A13" s="52" t="s">
        <v>261</v>
      </c>
      <c r="D13" s="57"/>
    </row>
    <row r="14" spans="1:12" ht="12.75">
      <c r="A14" s="54" t="s">
        <v>262</v>
      </c>
      <c r="D14" s="57"/>
      <c r="L14" s="125"/>
    </row>
    <row r="15" spans="1:12" ht="12.75">
      <c r="A15" s="52" t="s">
        <v>263</v>
      </c>
      <c r="K15" s="52"/>
      <c r="L15" s="125"/>
    </row>
    <row r="16" spans="1:11" ht="12.75">
      <c r="A16" s="52"/>
      <c r="K16" s="52"/>
    </row>
    <row r="17" spans="1:3" ht="12.75">
      <c r="A17" s="72"/>
      <c r="C17" s="52"/>
    </row>
    <row r="19" ht="12.75">
      <c r="A19" s="72"/>
    </row>
    <row r="20" ht="12.75">
      <c r="A20" s="72"/>
    </row>
    <row r="21" ht="12.75">
      <c r="A21" s="72"/>
    </row>
    <row r="22" ht="12.75">
      <c r="A22" s="72"/>
    </row>
    <row r="23" ht="12.75">
      <c r="A23" s="72"/>
    </row>
    <row r="24" ht="12.75">
      <c r="A24" s="72"/>
    </row>
  </sheetData>
  <sheetProtection/>
  <printOptions/>
  <pageMargins left="0.5" right="0.5" top="0.75" bottom="0.5" header="0.3" footer="0.3"/>
  <pageSetup horizontalDpi="600" verticalDpi="600" orientation="landscape" r:id="rId1"/>
  <headerFooter>
    <oddHeader>&amp;CBudget 2016
&amp;D;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A1">
      <selection activeCell="B21" sqref="B21"/>
    </sheetView>
  </sheetViews>
  <sheetFormatPr defaultColWidth="9.140625" defaultRowHeight="12.75"/>
  <cols>
    <col min="1" max="1" width="39.57421875" style="0" customWidth="1"/>
    <col min="2" max="2" width="16.7109375" style="0" customWidth="1"/>
    <col min="3" max="3" width="1.7109375" style="0" customWidth="1"/>
    <col min="4" max="4" width="19.421875" style="0" customWidth="1"/>
    <col min="5" max="5" width="1.7109375" style="0" customWidth="1"/>
    <col min="6" max="6" width="15.421875" style="0" customWidth="1"/>
    <col min="7" max="7" width="1.7109375" style="0" customWidth="1"/>
    <col min="8" max="8" width="14.8515625" style="0" customWidth="1"/>
    <col min="9" max="9" width="1.7109375" style="0" customWidth="1"/>
    <col min="10" max="10" width="16.7109375" style="0" customWidth="1"/>
    <col min="11" max="11" width="2.140625" style="0" customWidth="1"/>
    <col min="12" max="12" width="4.57421875" style="0" customWidth="1"/>
    <col min="13" max="13" width="15.421875" style="0" customWidth="1"/>
  </cols>
  <sheetData>
    <row r="1" spans="1:11" ht="15.75">
      <c r="A1" s="48" t="s">
        <v>393</v>
      </c>
      <c r="D1" s="63"/>
      <c r="J1" s="201">
        <f>SUM(B19)</f>
        <v>22604.92</v>
      </c>
      <c r="K1" s="201"/>
    </row>
    <row r="3" spans="1:10" ht="12.75">
      <c r="A3" s="50" t="s">
        <v>15</v>
      </c>
      <c r="B3" s="302" t="s">
        <v>766</v>
      </c>
      <c r="C3" s="71"/>
      <c r="D3" s="302" t="s">
        <v>656</v>
      </c>
      <c r="E3" s="135"/>
      <c r="F3" s="302" t="s">
        <v>563</v>
      </c>
      <c r="G3" s="135"/>
      <c r="H3" s="302" t="s">
        <v>403</v>
      </c>
      <c r="I3" s="135"/>
      <c r="J3" s="302" t="s">
        <v>342</v>
      </c>
    </row>
    <row r="4" spans="1:10" ht="12.75">
      <c r="A4" s="66" t="s">
        <v>637</v>
      </c>
      <c r="B4" s="143">
        <v>0</v>
      </c>
      <c r="C4" s="94"/>
      <c r="D4" s="143">
        <v>0</v>
      </c>
      <c r="F4" s="143">
        <v>25000</v>
      </c>
      <c r="H4" s="143"/>
      <c r="J4" s="143"/>
    </row>
    <row r="5" spans="1:10" ht="12.75">
      <c r="A5" s="66" t="s">
        <v>264</v>
      </c>
      <c r="C5" s="94"/>
      <c r="H5" s="143">
        <v>5000</v>
      </c>
      <c r="J5" s="143">
        <v>5000</v>
      </c>
    </row>
    <row r="6" spans="1:10" ht="12.75">
      <c r="A6" s="66"/>
      <c r="B6" s="143"/>
      <c r="C6" s="94"/>
      <c r="D6" s="143"/>
      <c r="F6" s="143"/>
      <c r="H6" s="143"/>
      <c r="J6" s="143"/>
    </row>
    <row r="7" spans="1:10" ht="12.75">
      <c r="A7" s="66"/>
      <c r="B7" s="143"/>
      <c r="C7" s="94"/>
      <c r="D7" s="143"/>
      <c r="F7" s="143"/>
      <c r="H7" s="143"/>
      <c r="J7" s="143"/>
    </row>
    <row r="8" spans="1:10" ht="12.75">
      <c r="A8" s="52"/>
      <c r="B8" s="111"/>
      <c r="C8" s="144"/>
      <c r="D8" s="111"/>
      <c r="F8" s="111"/>
      <c r="H8" s="111"/>
      <c r="J8" s="111"/>
    </row>
    <row r="9" spans="1:10" ht="12.75">
      <c r="A9" s="372" t="s">
        <v>739</v>
      </c>
      <c r="B9" s="376">
        <v>5000</v>
      </c>
      <c r="C9" s="144"/>
      <c r="D9" s="111">
        <v>5000</v>
      </c>
      <c r="F9" s="111"/>
      <c r="H9" s="111"/>
      <c r="J9" s="111"/>
    </row>
    <row r="10" spans="1:10" ht="12.75">
      <c r="A10" s="372" t="s">
        <v>850</v>
      </c>
      <c r="B10" s="376"/>
      <c r="C10" s="144"/>
      <c r="D10" s="111"/>
      <c r="F10" s="111"/>
      <c r="H10" s="111"/>
      <c r="J10" s="111"/>
    </row>
    <row r="11" spans="1:10" ht="12.75">
      <c r="A11" s="372" t="s">
        <v>851</v>
      </c>
      <c r="B11" s="377"/>
      <c r="C11" s="144"/>
      <c r="D11" s="101"/>
      <c r="F11" s="101"/>
      <c r="H11" s="101"/>
      <c r="J11" s="101"/>
    </row>
    <row r="12" spans="1:10" ht="12.75">
      <c r="A12" s="372" t="s">
        <v>885</v>
      </c>
      <c r="B12" s="376"/>
      <c r="C12" s="145"/>
      <c r="D12" s="111">
        <v>20757</v>
      </c>
      <c r="F12" s="111"/>
      <c r="H12" s="111"/>
      <c r="J12" s="111"/>
    </row>
    <row r="13" spans="1:10" ht="12.75">
      <c r="A13" s="372" t="s">
        <v>834</v>
      </c>
      <c r="B13" s="376">
        <v>10000</v>
      </c>
      <c r="C13" s="145"/>
      <c r="D13" s="111"/>
      <c r="F13" s="111"/>
      <c r="H13" s="111"/>
      <c r="J13" s="111"/>
    </row>
    <row r="14" spans="1:10" ht="12.75">
      <c r="A14" s="52"/>
      <c r="B14" s="111"/>
      <c r="C14" s="145"/>
      <c r="D14" s="111"/>
      <c r="F14" s="111"/>
      <c r="H14" s="111"/>
      <c r="J14" s="111"/>
    </row>
    <row r="15" spans="1:10" ht="12.75">
      <c r="A15" s="52"/>
      <c r="B15" s="111"/>
      <c r="C15" s="145"/>
      <c r="D15" s="111"/>
      <c r="F15" s="111"/>
      <c r="H15" s="111"/>
      <c r="J15" s="111"/>
    </row>
    <row r="16" spans="1:10" ht="12.75">
      <c r="A16" s="63" t="s">
        <v>30</v>
      </c>
      <c r="B16" s="146">
        <f>SUM(B4:B15)</f>
        <v>15000</v>
      </c>
      <c r="C16" s="147"/>
      <c r="D16" s="146">
        <f>SUM(D4:D15)</f>
        <v>25757</v>
      </c>
      <c r="F16" s="148">
        <f>SUM(F4:F15)</f>
        <v>25000</v>
      </c>
      <c r="H16" s="148">
        <f>SUM(H4:H15)</f>
        <v>5000</v>
      </c>
      <c r="J16" s="148">
        <f>SUM(J4:J15)</f>
        <v>5000</v>
      </c>
    </row>
    <row r="17" spans="1:10" ht="12.75">
      <c r="A17" s="52" t="s">
        <v>914</v>
      </c>
      <c r="B17" s="173">
        <v>7604.92</v>
      </c>
      <c r="C17" s="52"/>
      <c r="D17" s="173">
        <v>8858.54</v>
      </c>
      <c r="F17" s="173">
        <v>12542.98</v>
      </c>
      <c r="H17" s="173">
        <v>43158</v>
      </c>
      <c r="J17" s="60">
        <v>54326.41</v>
      </c>
    </row>
    <row r="18" spans="1:10" ht="12.75">
      <c r="A18" s="155" t="s">
        <v>636</v>
      </c>
      <c r="B18" s="111"/>
      <c r="C18" s="52"/>
      <c r="D18" s="111"/>
      <c r="F18" s="111"/>
      <c r="H18" s="111"/>
      <c r="J18" s="57"/>
    </row>
    <row r="19" spans="1:10" ht="12.75">
      <c r="A19" s="52" t="s">
        <v>559</v>
      </c>
      <c r="B19" s="111">
        <f>SUM(B16:B17)</f>
        <v>22604.92</v>
      </c>
      <c r="C19" s="52"/>
      <c r="D19" s="111">
        <f>SUM(D16:D17)</f>
        <v>34615.54</v>
      </c>
      <c r="F19" s="111">
        <f>SUM(F16:F17)</f>
        <v>37542.979999999996</v>
      </c>
      <c r="H19" s="111">
        <f>SUM(H16:H17)</f>
        <v>48158</v>
      </c>
      <c r="J19" s="57">
        <f>SUM(J16:J17)</f>
        <v>59326.41</v>
      </c>
    </row>
    <row r="20" spans="4:6" ht="12.75">
      <c r="D20" s="57"/>
      <c r="F20" s="52"/>
    </row>
    <row r="21" ht="12.75">
      <c r="A21" s="155" t="s">
        <v>757</v>
      </c>
    </row>
    <row r="22" spans="1:4" ht="12.75">
      <c r="A22" s="155" t="s">
        <v>884</v>
      </c>
      <c r="D22" s="125"/>
    </row>
    <row r="23" spans="1:8" ht="12.75">
      <c r="A23" s="155" t="s">
        <v>686</v>
      </c>
      <c r="B23" s="123" t="s">
        <v>604</v>
      </c>
      <c r="C23" s="89"/>
      <c r="D23" s="193"/>
      <c r="E23" s="89"/>
      <c r="F23" s="89"/>
      <c r="G23" s="89"/>
      <c r="H23" s="89"/>
    </row>
    <row r="24" spans="1:4" ht="12.75">
      <c r="A24" s="52" t="s">
        <v>603</v>
      </c>
      <c r="B24" s="57"/>
      <c r="C24" s="57"/>
      <c r="D24" s="125"/>
    </row>
    <row r="25" spans="1:4" ht="12.75">
      <c r="A25" s="52" t="s">
        <v>434</v>
      </c>
      <c r="B25" s="57"/>
      <c r="C25" s="57"/>
      <c r="D25" s="125"/>
    </row>
    <row r="26" spans="1:3" ht="12.75">
      <c r="A26" s="52" t="s">
        <v>266</v>
      </c>
      <c r="B26" s="57"/>
      <c r="C26" s="57"/>
    </row>
    <row r="27" spans="1:3" ht="12.75">
      <c r="A27" s="52" t="s">
        <v>267</v>
      </c>
      <c r="B27" s="57"/>
      <c r="C27" s="57"/>
    </row>
    <row r="28" spans="1:3" ht="12.75">
      <c r="A28" s="52" t="s">
        <v>268</v>
      </c>
      <c r="B28" s="57"/>
      <c r="C28" s="57"/>
    </row>
    <row r="29" ht="12.75">
      <c r="A29" s="52" t="s">
        <v>269</v>
      </c>
    </row>
    <row r="30" ht="12.75">
      <c r="A30" s="52"/>
    </row>
    <row r="31" ht="12.75">
      <c r="A31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view="pageLayout" workbookViewId="0" topLeftCell="A2">
      <selection activeCell="D9" sqref="D9:D11"/>
    </sheetView>
  </sheetViews>
  <sheetFormatPr defaultColWidth="9.140625" defaultRowHeight="12.75"/>
  <cols>
    <col min="2" max="2" width="20.57421875" style="0" customWidth="1"/>
    <col min="4" max="4" width="12.28125" style="0" customWidth="1"/>
    <col min="5" max="5" width="1.7109375" style="0" customWidth="1"/>
    <col min="6" max="6" width="9.140625" style="0" customWidth="1"/>
    <col min="7" max="7" width="12.421875" style="0" customWidth="1"/>
    <col min="8" max="8" width="1.7109375" style="0" customWidth="1"/>
    <col min="10" max="10" width="12.57421875" style="0" customWidth="1"/>
    <col min="11" max="11" width="1.7109375" style="0" customWidth="1"/>
    <col min="13" max="13" width="13.57421875" style="0" bestFit="1" customWidth="1"/>
  </cols>
  <sheetData>
    <row r="1" spans="1:14" ht="15.75">
      <c r="A1" s="202" t="s">
        <v>394</v>
      </c>
      <c r="B1" s="200"/>
      <c r="C1" s="200"/>
      <c r="D1" s="135"/>
      <c r="E1" s="135"/>
      <c r="F1" s="200"/>
      <c r="G1" s="200"/>
      <c r="H1" s="200"/>
      <c r="I1" s="64"/>
      <c r="J1" s="200"/>
      <c r="K1" s="200"/>
      <c r="L1" s="200"/>
      <c r="M1" s="204">
        <f>SUM(D15)</f>
        <v>17400</v>
      </c>
      <c r="N1" s="200"/>
    </row>
    <row r="3" spans="1:13" ht="12.75">
      <c r="A3" s="50" t="s">
        <v>15</v>
      </c>
      <c r="B3" s="50"/>
      <c r="C3" s="50" t="s">
        <v>754</v>
      </c>
      <c r="D3" s="50" t="s">
        <v>755</v>
      </c>
      <c r="E3" s="71"/>
      <c r="F3" s="50" t="s">
        <v>640</v>
      </c>
      <c r="G3" s="50" t="s">
        <v>769</v>
      </c>
      <c r="I3" s="50" t="s">
        <v>543</v>
      </c>
      <c r="J3" s="50" t="s">
        <v>563</v>
      </c>
      <c r="L3" s="50" t="s">
        <v>373</v>
      </c>
      <c r="M3" s="50" t="s">
        <v>403</v>
      </c>
    </row>
    <row r="4" spans="1:13" ht="12.75">
      <c r="A4" s="52"/>
      <c r="B4" s="52"/>
      <c r="C4" s="52"/>
      <c r="D4" s="52"/>
      <c r="E4" s="96"/>
      <c r="F4" s="52"/>
      <c r="G4" s="52"/>
      <c r="I4" s="52"/>
      <c r="J4" s="52"/>
      <c r="L4" s="52"/>
      <c r="M4" s="52"/>
    </row>
    <row r="5" spans="1:13" ht="12.75">
      <c r="A5" s="52" t="s">
        <v>270</v>
      </c>
      <c r="B5" s="52"/>
      <c r="C5" s="57"/>
      <c r="D5" s="57">
        <v>9400</v>
      </c>
      <c r="E5" s="96"/>
      <c r="F5" s="57"/>
      <c r="G5" s="57">
        <v>9400</v>
      </c>
      <c r="I5" s="57"/>
      <c r="J5" s="57">
        <v>9400</v>
      </c>
      <c r="L5" s="57"/>
      <c r="M5" s="57">
        <v>9400</v>
      </c>
    </row>
    <row r="6" spans="1:13" ht="12.75">
      <c r="A6" s="52" t="s">
        <v>271</v>
      </c>
      <c r="B6" s="52"/>
      <c r="C6" s="57"/>
      <c r="D6" s="57"/>
      <c r="E6" s="96"/>
      <c r="F6" s="57"/>
      <c r="G6" s="57"/>
      <c r="I6" s="57"/>
      <c r="J6" s="57"/>
      <c r="L6" s="57"/>
      <c r="M6" s="57"/>
    </row>
    <row r="7" spans="1:13" ht="12.75">
      <c r="A7" s="52"/>
      <c r="B7" s="52"/>
      <c r="C7" s="57"/>
      <c r="D7" s="57"/>
      <c r="E7" s="96"/>
      <c r="F7" s="57"/>
      <c r="G7" s="57"/>
      <c r="I7" s="57"/>
      <c r="J7" s="57"/>
      <c r="L7" s="57"/>
      <c r="M7" s="57"/>
    </row>
    <row r="8" spans="1:13" ht="12.75">
      <c r="A8" s="52"/>
      <c r="B8" s="52"/>
      <c r="C8" s="57"/>
      <c r="D8" s="57"/>
      <c r="E8" s="96"/>
      <c r="F8" s="57"/>
      <c r="G8" s="57"/>
      <c r="I8" s="57"/>
      <c r="J8" s="57"/>
      <c r="L8" s="57"/>
      <c r="M8" s="57"/>
    </row>
    <row r="9" spans="1:13" ht="12.75">
      <c r="A9" s="52" t="s">
        <v>533</v>
      </c>
      <c r="B9" s="52"/>
      <c r="C9" s="57"/>
      <c r="D9" s="57">
        <v>5000</v>
      </c>
      <c r="E9" s="96"/>
      <c r="F9" s="57"/>
      <c r="G9" s="57">
        <v>6600</v>
      </c>
      <c r="I9" s="57"/>
      <c r="J9" s="57">
        <v>6600</v>
      </c>
      <c r="L9" s="57"/>
      <c r="M9" s="57">
        <v>5900</v>
      </c>
    </row>
    <row r="10" spans="1:13" ht="12.75">
      <c r="A10" s="52" t="s">
        <v>540</v>
      </c>
      <c r="B10" s="52"/>
      <c r="C10" s="57"/>
      <c r="D10" s="57"/>
      <c r="E10" s="96"/>
      <c r="F10" s="57"/>
      <c r="G10" s="57"/>
      <c r="I10" s="57"/>
      <c r="J10" s="57"/>
      <c r="L10" s="57"/>
      <c r="M10" s="57"/>
    </row>
    <row r="11" spans="1:13" ht="12.75">
      <c r="A11" s="52" t="s">
        <v>541</v>
      </c>
      <c r="B11" s="52"/>
      <c r="C11" s="57"/>
      <c r="D11" s="57"/>
      <c r="E11" s="96"/>
      <c r="F11" s="57"/>
      <c r="G11" s="57"/>
      <c r="I11" s="57"/>
      <c r="J11" s="57"/>
      <c r="L11" s="57"/>
      <c r="M11" s="57"/>
    </row>
    <row r="12" spans="1:13" ht="12.75">
      <c r="A12" s="52"/>
      <c r="B12" s="52"/>
      <c r="C12" s="57"/>
      <c r="D12" s="57"/>
      <c r="E12" s="96"/>
      <c r="F12" s="57"/>
      <c r="G12" s="57"/>
      <c r="I12" s="57"/>
      <c r="J12" s="57"/>
      <c r="L12" s="57"/>
      <c r="M12" s="57"/>
    </row>
    <row r="13" spans="1:13" ht="12.75">
      <c r="A13" s="372" t="s">
        <v>836</v>
      </c>
      <c r="B13" s="372"/>
      <c r="C13" s="366"/>
      <c r="D13" s="366">
        <v>3000</v>
      </c>
      <c r="E13" s="96"/>
      <c r="F13" s="57"/>
      <c r="G13" s="57"/>
      <c r="I13" s="57"/>
      <c r="J13" s="57"/>
      <c r="L13" s="57"/>
      <c r="M13" s="57"/>
    </row>
    <row r="14" spans="1:13" ht="12.75">
      <c r="A14" s="52"/>
      <c r="B14" s="52"/>
      <c r="C14" s="52"/>
      <c r="D14" s="50"/>
      <c r="E14" s="96"/>
      <c r="F14" s="52"/>
      <c r="G14" s="50"/>
      <c r="I14" s="52"/>
      <c r="J14" s="50"/>
      <c r="L14" s="52"/>
      <c r="M14" s="50"/>
    </row>
    <row r="15" spans="1:13" ht="12.75">
      <c r="A15" s="63" t="s">
        <v>30</v>
      </c>
      <c r="B15" s="63"/>
      <c r="C15" s="63"/>
      <c r="D15" s="65">
        <f>SUM(D5:D13)</f>
        <v>17400</v>
      </c>
      <c r="E15" s="128"/>
      <c r="F15" s="63"/>
      <c r="G15" s="57">
        <f>SUM(G5:G13)</f>
        <v>16000</v>
      </c>
      <c r="I15" s="63"/>
      <c r="J15" s="57">
        <f>SUM(J5:J13)</f>
        <v>16000</v>
      </c>
      <c r="L15" s="63"/>
      <c r="M15" s="57">
        <f>SUM(M5:M12)</f>
        <v>15300</v>
      </c>
    </row>
    <row r="16" spans="1:12" ht="12.75">
      <c r="A16" s="52"/>
      <c r="B16" s="52"/>
      <c r="C16" s="52"/>
      <c r="D16" s="52"/>
      <c r="E16" s="52"/>
      <c r="F16" s="52"/>
      <c r="G16" s="52"/>
      <c r="H16" s="52"/>
      <c r="I16" s="57"/>
      <c r="J16" s="52"/>
      <c r="L16" s="52"/>
    </row>
    <row r="17" spans="6:12" ht="12.75">
      <c r="F17" s="52"/>
      <c r="G17" s="52"/>
      <c r="H17" s="52"/>
      <c r="I17" s="57"/>
      <c r="J17" s="52"/>
      <c r="K17" s="52"/>
      <c r="L17" s="52"/>
    </row>
    <row r="18" spans="1:14" ht="12.75">
      <c r="A18" s="155" t="s">
        <v>835</v>
      </c>
      <c r="B18" s="357"/>
      <c r="C18" s="357"/>
      <c r="D18" s="357"/>
      <c r="E18" s="358"/>
      <c r="F18" s="359"/>
      <c r="G18" s="52"/>
      <c r="H18" s="52"/>
      <c r="I18" s="52"/>
      <c r="J18" s="52"/>
      <c r="K18" s="52"/>
      <c r="L18" s="52"/>
      <c r="M18" s="52"/>
      <c r="N18" s="52"/>
    </row>
    <row r="19" spans="1:14" ht="12.75">
      <c r="A19" s="155" t="s">
        <v>887</v>
      </c>
      <c r="B19" s="357"/>
      <c r="C19" s="357"/>
      <c r="D19" s="357"/>
      <c r="E19" s="358"/>
      <c r="F19" s="359"/>
      <c r="G19" s="52"/>
      <c r="H19" s="52"/>
      <c r="I19" s="52"/>
      <c r="J19" s="52"/>
      <c r="K19" s="52"/>
      <c r="L19" s="52"/>
      <c r="M19" s="52"/>
      <c r="N19" s="52"/>
    </row>
    <row r="20" spans="1:14" ht="12.75">
      <c r="A20" s="155" t="s">
        <v>886</v>
      </c>
      <c r="B20" s="357"/>
      <c r="C20" s="357"/>
      <c r="D20" s="357"/>
      <c r="E20" s="358"/>
      <c r="F20" s="359"/>
      <c r="G20" s="52"/>
      <c r="H20" s="52"/>
      <c r="I20" s="52"/>
      <c r="J20" s="52"/>
      <c r="K20" s="52"/>
      <c r="L20" s="52"/>
      <c r="M20" s="52"/>
      <c r="N20" s="52"/>
    </row>
    <row r="21" spans="1:9" ht="12.75">
      <c r="A21" s="52" t="s">
        <v>605</v>
      </c>
      <c r="B21" s="78"/>
      <c r="C21" s="78"/>
      <c r="D21" s="78"/>
      <c r="E21" s="78"/>
      <c r="F21" s="52"/>
      <c r="I21" s="52"/>
    </row>
    <row r="22" spans="1:5" ht="12.75">
      <c r="A22" s="52" t="s">
        <v>606</v>
      </c>
      <c r="B22" s="63"/>
      <c r="C22" s="63"/>
      <c r="D22" s="63"/>
      <c r="E22" s="63"/>
    </row>
    <row r="23" spans="1:13" ht="12.75">
      <c r="A23" s="52"/>
      <c r="B23" s="78"/>
      <c r="C23" s="78"/>
      <c r="D23" s="78"/>
      <c r="E23" s="52"/>
      <c r="J23" s="357"/>
      <c r="K23" s="357"/>
      <c r="L23" s="357"/>
      <c r="M23" s="357"/>
    </row>
    <row r="24" spans="1:5" ht="12.75">
      <c r="A24" s="378" t="s">
        <v>770</v>
      </c>
      <c r="B24" s="367"/>
      <c r="C24" s="367"/>
      <c r="D24" s="367"/>
      <c r="E24" s="52"/>
    </row>
    <row r="25" ht="12.75">
      <c r="A25" s="52"/>
    </row>
    <row r="26" spans="1:10" ht="12.75">
      <c r="A26" s="52"/>
      <c r="J26" s="186"/>
    </row>
    <row r="27" spans="1:4" ht="12.75">
      <c r="A27" s="52"/>
      <c r="D27" s="78"/>
    </row>
    <row r="28" ht="12.75">
      <c r="A28" s="52"/>
    </row>
    <row r="29" ht="12.75">
      <c r="A29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2">
      <selection activeCell="D16" sqref="D16:D18"/>
    </sheetView>
  </sheetViews>
  <sheetFormatPr defaultColWidth="9.140625" defaultRowHeight="12.75"/>
  <cols>
    <col min="1" max="1" width="18.8515625" style="0" customWidth="1"/>
    <col min="3" max="3" width="10.7109375" style="0" customWidth="1"/>
    <col min="4" max="4" width="11.7109375" style="0" customWidth="1"/>
    <col min="5" max="5" width="1.7109375" style="0" customWidth="1"/>
    <col min="6" max="6" width="10.7109375" style="0" customWidth="1"/>
    <col min="7" max="7" width="11.7109375" style="0" customWidth="1"/>
    <col min="8" max="8" width="1.7109375" style="0" customWidth="1"/>
    <col min="9" max="9" width="10.140625" style="0" customWidth="1"/>
    <col min="10" max="10" width="11.7109375" style="0" customWidth="1"/>
    <col min="11" max="11" width="1.7109375" style="0" customWidth="1"/>
    <col min="12" max="12" width="10.00390625" style="0" customWidth="1"/>
    <col min="13" max="13" width="12.7109375" style="0" customWidth="1"/>
  </cols>
  <sheetData>
    <row r="1" spans="1:13" ht="15.75">
      <c r="A1" s="48" t="s">
        <v>395</v>
      </c>
      <c r="B1" s="48"/>
      <c r="M1" s="197">
        <f>SUM(D20)</f>
        <v>4984</v>
      </c>
    </row>
    <row r="3" spans="1:13" ht="12.75">
      <c r="A3" s="50" t="s">
        <v>15</v>
      </c>
      <c r="B3" s="50"/>
      <c r="C3" s="84" t="s">
        <v>754</v>
      </c>
      <c r="D3" s="149" t="s">
        <v>755</v>
      </c>
      <c r="E3" s="150"/>
      <c r="F3" s="84" t="s">
        <v>640</v>
      </c>
      <c r="G3" s="149" t="s">
        <v>656</v>
      </c>
      <c r="H3" s="78"/>
      <c r="I3" s="84" t="s">
        <v>543</v>
      </c>
      <c r="J3" s="149" t="s">
        <v>563</v>
      </c>
      <c r="K3" s="78"/>
      <c r="L3" s="84" t="s">
        <v>373</v>
      </c>
      <c r="M3" s="149" t="s">
        <v>403</v>
      </c>
    </row>
    <row r="4" spans="1:13" ht="12.75">
      <c r="A4" s="52" t="s">
        <v>272</v>
      </c>
      <c r="B4" s="52"/>
      <c r="C4" s="93">
        <v>1</v>
      </c>
      <c r="D4" s="57">
        <v>60</v>
      </c>
      <c r="E4" s="119"/>
      <c r="F4" s="93">
        <v>1</v>
      </c>
      <c r="G4" s="57">
        <v>60</v>
      </c>
      <c r="H4" s="52"/>
      <c r="I4" s="93">
        <v>1</v>
      </c>
      <c r="J4" s="57">
        <v>60</v>
      </c>
      <c r="K4" s="52"/>
      <c r="L4" s="93">
        <v>1</v>
      </c>
      <c r="M4" s="57">
        <v>60</v>
      </c>
    </row>
    <row r="5" spans="1:13" ht="12.75">
      <c r="A5" s="52" t="s">
        <v>273</v>
      </c>
      <c r="B5" s="52"/>
      <c r="C5" s="93">
        <v>1</v>
      </c>
      <c r="D5" s="57">
        <v>100</v>
      </c>
      <c r="E5" s="119"/>
      <c r="F5" s="93">
        <v>1</v>
      </c>
      <c r="G5" s="57">
        <v>100</v>
      </c>
      <c r="H5" s="52"/>
      <c r="I5" s="93">
        <v>1</v>
      </c>
      <c r="J5" s="57">
        <v>100</v>
      </c>
      <c r="K5" s="52"/>
      <c r="L5" s="93">
        <v>1</v>
      </c>
      <c r="M5" s="57">
        <v>100</v>
      </c>
    </row>
    <row r="6" spans="1:13" ht="12.75">
      <c r="A6" s="52" t="s">
        <v>274</v>
      </c>
      <c r="B6" s="52"/>
      <c r="C6" s="151">
        <v>3</v>
      </c>
      <c r="D6" s="57">
        <v>12</v>
      </c>
      <c r="E6" s="119"/>
      <c r="F6" s="151">
        <v>3</v>
      </c>
      <c r="G6" s="57">
        <v>12</v>
      </c>
      <c r="H6" s="52"/>
      <c r="I6" s="151">
        <v>3</v>
      </c>
      <c r="J6" s="57">
        <v>12</v>
      </c>
      <c r="K6" s="52"/>
      <c r="L6" s="151">
        <v>3</v>
      </c>
      <c r="M6" s="57">
        <v>12</v>
      </c>
    </row>
    <row r="7" spans="1:13" ht="12.75">
      <c r="A7" s="52" t="s">
        <v>839</v>
      </c>
      <c r="B7" s="52"/>
      <c r="C7" s="151" t="s">
        <v>608</v>
      </c>
      <c r="D7" s="57">
        <v>1575</v>
      </c>
      <c r="E7" s="119"/>
      <c r="F7" s="151" t="s">
        <v>608</v>
      </c>
      <c r="G7" s="57">
        <v>1575</v>
      </c>
      <c r="H7" s="52"/>
      <c r="I7" s="151" t="s">
        <v>608</v>
      </c>
      <c r="J7" s="57">
        <v>1575</v>
      </c>
      <c r="K7" s="52"/>
      <c r="L7" s="151" t="s">
        <v>534</v>
      </c>
      <c r="M7" s="57">
        <v>1925</v>
      </c>
    </row>
    <row r="8" spans="1:13" ht="12.75">
      <c r="A8" s="52" t="s">
        <v>840</v>
      </c>
      <c r="B8" s="52"/>
      <c r="C8" s="93" t="s">
        <v>609</v>
      </c>
      <c r="D8" s="57">
        <v>1750</v>
      </c>
      <c r="E8" s="119"/>
      <c r="F8" s="93" t="s">
        <v>609</v>
      </c>
      <c r="G8" s="57">
        <v>1750</v>
      </c>
      <c r="H8" s="52"/>
      <c r="I8" s="93" t="s">
        <v>609</v>
      </c>
      <c r="J8" s="57">
        <v>1750</v>
      </c>
      <c r="K8" s="52"/>
      <c r="L8" s="93" t="s">
        <v>275</v>
      </c>
      <c r="M8" s="57">
        <v>1750</v>
      </c>
    </row>
    <row r="9" spans="1:13" ht="12.75">
      <c r="A9" s="279" t="s">
        <v>276</v>
      </c>
      <c r="B9" s="279"/>
      <c r="C9" s="337"/>
      <c r="D9" s="57">
        <v>0</v>
      </c>
      <c r="E9" s="119"/>
      <c r="F9" s="337">
        <v>2</v>
      </c>
      <c r="G9" s="57">
        <v>0</v>
      </c>
      <c r="H9" s="52"/>
      <c r="I9" s="93">
        <v>2</v>
      </c>
      <c r="J9" s="57">
        <v>10</v>
      </c>
      <c r="K9" s="52"/>
      <c r="L9" s="93">
        <v>2</v>
      </c>
      <c r="M9" s="57">
        <v>10</v>
      </c>
    </row>
    <row r="10" spans="1:13" ht="12.75">
      <c r="A10" s="52" t="s">
        <v>277</v>
      </c>
      <c r="B10" s="52"/>
      <c r="C10" s="93">
        <v>6</v>
      </c>
      <c r="D10" s="57">
        <v>42</v>
      </c>
      <c r="E10" s="119"/>
      <c r="F10" s="93">
        <v>6</v>
      </c>
      <c r="G10" s="57">
        <v>42</v>
      </c>
      <c r="H10" s="52"/>
      <c r="I10" s="93">
        <v>6</v>
      </c>
      <c r="J10" s="57">
        <v>42</v>
      </c>
      <c r="K10" s="52"/>
      <c r="L10" s="93">
        <v>6</v>
      </c>
      <c r="M10" s="57">
        <v>42</v>
      </c>
    </row>
    <row r="11" spans="1:13" ht="12.75">
      <c r="A11" s="371" t="s">
        <v>869</v>
      </c>
      <c r="B11" s="371"/>
      <c r="C11" s="383">
        <v>2</v>
      </c>
      <c r="D11" s="384">
        <v>200</v>
      </c>
      <c r="E11" s="119"/>
      <c r="F11" s="93"/>
      <c r="G11" s="57"/>
      <c r="H11" s="52"/>
      <c r="I11" s="93"/>
      <c r="J11" s="57"/>
      <c r="K11" s="52"/>
      <c r="L11" s="93"/>
      <c r="M11" s="57"/>
    </row>
    <row r="12" spans="1:13" ht="12.75">
      <c r="A12" s="279" t="s">
        <v>535</v>
      </c>
      <c r="B12" s="52"/>
      <c r="C12" s="151">
        <v>6</v>
      </c>
      <c r="D12" s="57">
        <v>0</v>
      </c>
      <c r="E12" s="119"/>
      <c r="F12" s="151">
        <v>6</v>
      </c>
      <c r="G12" s="57">
        <v>0</v>
      </c>
      <c r="H12" s="52"/>
      <c r="I12" s="151">
        <v>6</v>
      </c>
      <c r="J12" s="57">
        <v>0</v>
      </c>
      <c r="K12" s="52"/>
      <c r="L12" s="151">
        <v>6</v>
      </c>
      <c r="M12" s="57">
        <v>120</v>
      </c>
    </row>
    <row r="13" spans="1:13" ht="12.75">
      <c r="A13" s="54" t="s">
        <v>127</v>
      </c>
      <c r="B13" s="52"/>
      <c r="C13" s="151"/>
      <c r="D13" s="57">
        <v>500</v>
      </c>
      <c r="E13" s="119"/>
      <c r="F13" s="151"/>
      <c r="G13" s="57">
        <v>500</v>
      </c>
      <c r="H13" s="52"/>
      <c r="I13" s="151"/>
      <c r="J13" s="57">
        <v>500</v>
      </c>
      <c r="K13" s="52"/>
      <c r="L13" s="151"/>
      <c r="M13" s="57">
        <v>1000</v>
      </c>
    </row>
    <row r="14" spans="1:13" ht="12.75">
      <c r="A14" s="52" t="s">
        <v>278</v>
      </c>
      <c r="B14" s="52"/>
      <c r="C14" s="93"/>
      <c r="D14" s="57">
        <v>200</v>
      </c>
      <c r="E14" s="119"/>
      <c r="F14" s="93"/>
      <c r="G14" s="57">
        <v>200</v>
      </c>
      <c r="H14" s="52"/>
      <c r="I14" s="93"/>
      <c r="J14" s="57">
        <v>200</v>
      </c>
      <c r="K14" s="52"/>
      <c r="L14" s="93"/>
      <c r="M14" s="57">
        <v>200</v>
      </c>
    </row>
    <row r="15" spans="1:13" ht="12.75">
      <c r="A15" s="52" t="s">
        <v>279</v>
      </c>
      <c r="B15" s="52"/>
      <c r="C15" s="93" t="s">
        <v>68</v>
      </c>
      <c r="D15" s="57">
        <v>45</v>
      </c>
      <c r="E15" s="119"/>
      <c r="F15" s="93" t="s">
        <v>68</v>
      </c>
      <c r="G15" s="57">
        <v>45</v>
      </c>
      <c r="H15" s="52"/>
      <c r="I15" s="93" t="s">
        <v>68</v>
      </c>
      <c r="J15" s="57">
        <v>45</v>
      </c>
      <c r="K15" s="52"/>
      <c r="L15" s="93" t="s">
        <v>68</v>
      </c>
      <c r="M15" s="57">
        <v>45</v>
      </c>
    </row>
    <row r="16" spans="1:13" ht="12.75">
      <c r="A16" s="54" t="s">
        <v>280</v>
      </c>
      <c r="B16" s="52"/>
      <c r="C16" s="93"/>
      <c r="D16" s="57">
        <v>500</v>
      </c>
      <c r="E16" s="119"/>
      <c r="F16" s="93"/>
      <c r="G16" s="57">
        <v>500</v>
      </c>
      <c r="H16" s="52"/>
      <c r="I16" s="93"/>
      <c r="J16" s="57">
        <v>500</v>
      </c>
      <c r="K16" s="52"/>
      <c r="L16" s="93"/>
      <c r="M16" s="57">
        <v>1000</v>
      </c>
    </row>
    <row r="17" spans="1:13" ht="12.75">
      <c r="A17" s="52" t="s">
        <v>281</v>
      </c>
      <c r="B17" s="52"/>
      <c r="C17" s="93"/>
      <c r="D17" s="57"/>
      <c r="E17" s="119"/>
      <c r="F17" s="93"/>
      <c r="G17" s="57"/>
      <c r="H17" s="52"/>
      <c r="I17" s="93"/>
      <c r="J17" s="57"/>
      <c r="K17" s="52"/>
      <c r="L17" s="93"/>
      <c r="M17" s="57"/>
    </row>
    <row r="18" spans="1:13" ht="12.75">
      <c r="A18" s="279" t="s">
        <v>511</v>
      </c>
      <c r="B18" s="334"/>
      <c r="C18" s="279"/>
      <c r="D18" s="57">
        <v>0</v>
      </c>
      <c r="E18" s="205"/>
      <c r="F18" s="279" t="s">
        <v>512</v>
      </c>
      <c r="G18" s="57">
        <v>0</v>
      </c>
      <c r="I18" s="52" t="s">
        <v>512</v>
      </c>
      <c r="J18" s="57">
        <v>1364</v>
      </c>
      <c r="L18" s="52" t="s">
        <v>512</v>
      </c>
      <c r="M18" s="57">
        <v>1364</v>
      </c>
    </row>
    <row r="19" spans="1:13" ht="12.75">
      <c r="A19" s="279" t="s">
        <v>514</v>
      </c>
      <c r="B19" s="335"/>
      <c r="C19" s="336"/>
      <c r="D19" s="129"/>
      <c r="E19" s="273"/>
      <c r="F19" s="336"/>
      <c r="G19" s="129"/>
      <c r="H19" s="129"/>
      <c r="I19" s="84"/>
      <c r="J19" s="129"/>
      <c r="K19" s="129"/>
      <c r="L19" s="129"/>
      <c r="M19" s="129"/>
    </row>
    <row r="20" spans="1:13" ht="12.75">
      <c r="A20" s="54" t="s">
        <v>30</v>
      </c>
      <c r="B20" s="54"/>
      <c r="C20" s="54"/>
      <c r="D20" s="65">
        <f>SUM(D4:D19)</f>
        <v>4984</v>
      </c>
      <c r="E20" s="119"/>
      <c r="F20" s="54"/>
      <c r="G20" s="57">
        <f>SUM(G4:G19)</f>
        <v>4784</v>
      </c>
      <c r="H20" s="52"/>
      <c r="I20" s="54"/>
      <c r="J20" s="57">
        <f>SUM(J4:J19)</f>
        <v>6158</v>
      </c>
      <c r="K20" s="52"/>
      <c r="L20" s="54"/>
      <c r="M20" s="57">
        <f>SUM(M4:M19)</f>
        <v>7628</v>
      </c>
    </row>
    <row r="21" spans="1:13" ht="12.75">
      <c r="A21" s="54"/>
      <c r="B21" s="54"/>
      <c r="C21" s="54"/>
      <c r="D21" s="65"/>
      <c r="E21" s="155"/>
      <c r="F21" s="54"/>
      <c r="G21" s="57"/>
      <c r="H21" s="52"/>
      <c r="I21" s="54"/>
      <c r="J21" s="57"/>
      <c r="K21" s="52"/>
      <c r="L21" s="54"/>
      <c r="M21" s="57"/>
    </row>
    <row r="22" spans="1:13" ht="12.75">
      <c r="A22" s="54"/>
      <c r="B22" s="54"/>
      <c r="C22" s="54"/>
      <c r="D22" s="65"/>
      <c r="E22" s="155"/>
      <c r="F22" s="54"/>
      <c r="G22" s="57"/>
      <c r="H22" s="52"/>
      <c r="I22" s="54"/>
      <c r="J22" s="57"/>
      <c r="K22" s="52"/>
      <c r="L22" s="54"/>
      <c r="M22" s="57"/>
    </row>
    <row r="23" spans="1:13" ht="12.75">
      <c r="A23" s="155" t="s">
        <v>837</v>
      </c>
      <c r="B23" s="72"/>
      <c r="C23" s="72"/>
      <c r="D23" s="74"/>
      <c r="E23" s="72"/>
      <c r="F23" s="72"/>
      <c r="G23" s="74"/>
      <c r="H23" s="72"/>
      <c r="I23" s="72"/>
      <c r="J23" s="152"/>
      <c r="K23" s="72"/>
      <c r="L23" s="72"/>
      <c r="M23" s="152"/>
    </row>
    <row r="24" spans="1:13" ht="12.75">
      <c r="A24" s="155" t="s">
        <v>838</v>
      </c>
      <c r="B24" s="89"/>
      <c r="C24" s="156"/>
      <c r="E24" s="72"/>
      <c r="F24" s="72"/>
      <c r="G24" s="78"/>
      <c r="H24" s="57"/>
      <c r="I24" s="52"/>
      <c r="J24" s="78" t="s">
        <v>536</v>
      </c>
      <c r="K24" s="72"/>
      <c r="L24" s="72"/>
      <c r="M24" s="74"/>
    </row>
    <row r="25" spans="1:13" ht="12.75">
      <c r="A25" s="155" t="s">
        <v>687</v>
      </c>
      <c r="B25" s="89"/>
      <c r="C25" s="89"/>
      <c r="E25" s="72"/>
      <c r="F25" s="72"/>
      <c r="G25" s="78"/>
      <c r="H25" s="72"/>
      <c r="I25" s="72"/>
      <c r="J25" s="72"/>
      <c r="K25" s="72"/>
      <c r="M25" s="74"/>
    </row>
    <row r="26" spans="1:13" ht="12.75">
      <c r="A26" s="52" t="s">
        <v>607</v>
      </c>
      <c r="E26" s="72"/>
      <c r="F26" s="72"/>
      <c r="G26" s="78"/>
      <c r="H26" s="72"/>
      <c r="I26" s="72"/>
      <c r="J26" s="72"/>
      <c r="K26" s="72"/>
      <c r="M26" s="74"/>
    </row>
    <row r="27" ht="12.75">
      <c r="A27" s="52" t="s">
        <v>513</v>
      </c>
    </row>
    <row r="28" ht="12.75">
      <c r="A28" s="52" t="s">
        <v>282</v>
      </c>
    </row>
    <row r="29" ht="12.75">
      <c r="A29" s="52" t="s">
        <v>283</v>
      </c>
    </row>
    <row r="30" ht="12.75">
      <c r="A30" s="52" t="s">
        <v>284</v>
      </c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K19" sqref="K19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12.00390625" style="0" customWidth="1"/>
    <col min="4" max="4" width="1.7109375" style="0" customWidth="1"/>
    <col min="5" max="5" width="11.28125" style="0" customWidth="1"/>
    <col min="6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1" width="11.28125" style="0" customWidth="1"/>
    <col min="12" max="12" width="12.28125" style="0" customWidth="1"/>
    <col min="13" max="13" width="10.28125" style="0" bestFit="1" customWidth="1"/>
  </cols>
  <sheetData>
    <row r="1" spans="1:13" ht="15.75">
      <c r="A1" s="48" t="s">
        <v>396</v>
      </c>
      <c r="J1" s="63"/>
      <c r="K1" s="409"/>
      <c r="L1" s="409"/>
      <c r="M1" s="197">
        <f>SUM(C12)</f>
        <v>0</v>
      </c>
    </row>
    <row r="3" spans="1:12" ht="12.75">
      <c r="A3" s="129" t="s">
        <v>15</v>
      </c>
      <c r="B3" s="50" t="s">
        <v>543</v>
      </c>
      <c r="C3" s="50" t="s">
        <v>544</v>
      </c>
      <c r="D3" s="71"/>
      <c r="E3" s="50" t="s">
        <v>373</v>
      </c>
      <c r="F3" s="50" t="s">
        <v>403</v>
      </c>
      <c r="H3" s="50" t="s">
        <v>16</v>
      </c>
      <c r="I3" s="50" t="s">
        <v>342</v>
      </c>
      <c r="K3" s="50" t="s">
        <v>17</v>
      </c>
      <c r="L3" s="50" t="s">
        <v>18</v>
      </c>
    </row>
    <row r="4" spans="2:12" ht="12.75">
      <c r="B4" s="52"/>
      <c r="C4" s="52"/>
      <c r="D4" s="96"/>
      <c r="E4" s="52"/>
      <c r="F4" s="52"/>
      <c r="H4" s="52"/>
      <c r="I4" s="52"/>
      <c r="K4" s="52"/>
      <c r="L4" s="52"/>
    </row>
    <row r="5" spans="1:12" ht="12.75">
      <c r="A5" s="52" t="s">
        <v>285</v>
      </c>
      <c r="B5" s="52" t="s">
        <v>286</v>
      </c>
      <c r="C5" s="57">
        <v>0</v>
      </c>
      <c r="D5" s="96"/>
      <c r="E5" s="52" t="s">
        <v>286</v>
      </c>
      <c r="F5" s="57">
        <v>260</v>
      </c>
      <c r="H5" s="52" t="s">
        <v>286</v>
      </c>
      <c r="I5" s="57">
        <v>260</v>
      </c>
      <c r="K5" s="52" t="s">
        <v>286</v>
      </c>
      <c r="L5" s="57">
        <v>260</v>
      </c>
    </row>
    <row r="6" spans="1:12" ht="12.75">
      <c r="A6" s="52" t="s">
        <v>287</v>
      </c>
      <c r="B6" s="52" t="s">
        <v>288</v>
      </c>
      <c r="C6" s="57">
        <v>0</v>
      </c>
      <c r="D6" s="96"/>
      <c r="E6" s="52" t="s">
        <v>288</v>
      </c>
      <c r="F6" s="57">
        <v>50</v>
      </c>
      <c r="H6" s="52" t="s">
        <v>288</v>
      </c>
      <c r="I6" s="57">
        <v>50</v>
      </c>
      <c r="K6" s="52" t="s">
        <v>288</v>
      </c>
      <c r="L6" s="57">
        <v>50</v>
      </c>
    </row>
    <row r="7" spans="1:12" ht="12.75">
      <c r="A7" s="52" t="s">
        <v>289</v>
      </c>
      <c r="B7" s="52" t="s">
        <v>290</v>
      </c>
      <c r="C7" s="57">
        <v>0</v>
      </c>
      <c r="D7" s="96"/>
      <c r="E7" s="52" t="s">
        <v>290</v>
      </c>
      <c r="F7" s="57">
        <v>260</v>
      </c>
      <c r="H7" s="52" t="s">
        <v>290</v>
      </c>
      <c r="I7" s="57">
        <v>260</v>
      </c>
      <c r="K7" s="52" t="s">
        <v>290</v>
      </c>
      <c r="L7" s="57">
        <v>260</v>
      </c>
    </row>
    <row r="8" spans="1:12" ht="12.75">
      <c r="A8" s="52" t="s">
        <v>291</v>
      </c>
      <c r="B8" s="52" t="s">
        <v>292</v>
      </c>
      <c r="C8" s="57">
        <v>0</v>
      </c>
      <c r="D8" s="96"/>
      <c r="E8" s="52" t="s">
        <v>292</v>
      </c>
      <c r="F8" s="57">
        <v>50</v>
      </c>
      <c r="H8" s="52" t="s">
        <v>292</v>
      </c>
      <c r="I8" s="57">
        <v>50</v>
      </c>
      <c r="K8" s="52" t="s">
        <v>292</v>
      </c>
      <c r="L8" s="57">
        <v>50</v>
      </c>
    </row>
    <row r="9" spans="1:12" ht="12.75">
      <c r="A9" s="52"/>
      <c r="B9" s="52" t="s">
        <v>293</v>
      </c>
      <c r="C9" s="57"/>
      <c r="D9" s="96"/>
      <c r="E9" s="52" t="s">
        <v>293</v>
      </c>
      <c r="F9" s="57"/>
      <c r="H9" s="52" t="s">
        <v>293</v>
      </c>
      <c r="I9" s="57"/>
      <c r="K9" s="52" t="s">
        <v>293</v>
      </c>
      <c r="L9" s="57"/>
    </row>
    <row r="10" spans="1:12" ht="12.75">
      <c r="A10" s="52" t="s">
        <v>294</v>
      </c>
      <c r="B10" s="52"/>
      <c r="C10" s="60">
        <v>0</v>
      </c>
      <c r="D10" s="96"/>
      <c r="E10" s="52"/>
      <c r="F10" s="60">
        <v>145</v>
      </c>
      <c r="H10" s="52"/>
      <c r="I10" s="60">
        <v>145</v>
      </c>
      <c r="K10" s="52"/>
      <c r="L10" s="60">
        <v>145</v>
      </c>
    </row>
    <row r="11" spans="1:12" ht="12.75">
      <c r="A11" s="52"/>
      <c r="B11" s="52"/>
      <c r="C11" s="69"/>
      <c r="D11" s="96"/>
      <c r="E11" s="52"/>
      <c r="F11" s="69"/>
      <c r="H11" s="52"/>
      <c r="I11" s="69"/>
      <c r="K11" s="52"/>
      <c r="L11" s="69"/>
    </row>
    <row r="12" spans="1:12" ht="12.75">
      <c r="A12" s="63" t="s">
        <v>30</v>
      </c>
      <c r="B12" s="54"/>
      <c r="C12" s="65">
        <f>SUM(C5:C10)</f>
        <v>0</v>
      </c>
      <c r="D12" s="96"/>
      <c r="E12" s="54"/>
      <c r="F12" s="57">
        <f>SUM(F5:F10)</f>
        <v>765</v>
      </c>
      <c r="H12" s="54"/>
      <c r="I12" s="57">
        <f>SUM(I5:I10)</f>
        <v>765</v>
      </c>
      <c r="K12" s="54"/>
      <c r="L12" s="57">
        <f>SUM(L5:L10)</f>
        <v>765</v>
      </c>
    </row>
    <row r="13" spans="2:11" ht="12.75">
      <c r="B13" s="52"/>
      <c r="C13" s="52"/>
      <c r="D13" s="52"/>
      <c r="H13" s="52"/>
      <c r="I13" s="52"/>
      <c r="J13" s="52"/>
      <c r="K13" s="52"/>
    </row>
    <row r="14" spans="3:6" ht="12.75">
      <c r="C14" s="125"/>
      <c r="F14" s="125"/>
    </row>
    <row r="15" spans="3:4" ht="12.75">
      <c r="C15" s="154"/>
      <c r="D15" s="72"/>
    </row>
    <row r="16" spans="1:4" ht="12.75">
      <c r="A16" s="52" t="s">
        <v>295</v>
      </c>
      <c r="B16" s="52" t="s">
        <v>572</v>
      </c>
      <c r="C16" s="52"/>
      <c r="D16" s="72"/>
    </row>
    <row r="17" spans="1:5" ht="20.25">
      <c r="A17" s="52" t="s">
        <v>296</v>
      </c>
      <c r="B17" s="52" t="s">
        <v>610</v>
      </c>
      <c r="C17" s="52"/>
      <c r="D17" s="72"/>
      <c r="E17" s="274" t="s">
        <v>560</v>
      </c>
    </row>
    <row r="18" spans="1:2" ht="12.75">
      <c r="A18" s="52" t="s">
        <v>297</v>
      </c>
      <c r="B18" s="52" t="s">
        <v>435</v>
      </c>
    </row>
    <row r="19" spans="1:2" ht="12.75">
      <c r="A19" s="52" t="s">
        <v>298</v>
      </c>
      <c r="B19" s="52" t="s">
        <v>299</v>
      </c>
    </row>
    <row r="20" spans="1:2" ht="12.75">
      <c r="A20" s="52" t="s">
        <v>300</v>
      </c>
      <c r="B20" s="52" t="s">
        <v>301</v>
      </c>
    </row>
    <row r="21" spans="1:2" ht="12.75">
      <c r="A21" s="52" t="s">
        <v>302</v>
      </c>
      <c r="B21" s="52" t="s">
        <v>303</v>
      </c>
    </row>
    <row r="22" spans="1:3" ht="12.75">
      <c r="A22" s="52"/>
      <c r="C22" s="52"/>
    </row>
    <row r="23" ht="12.75">
      <c r="A23" s="52"/>
    </row>
    <row r="24" spans="1:4" ht="12.75">
      <c r="A24" s="52"/>
      <c r="B24" s="52"/>
      <c r="C24" s="52"/>
      <c r="D24" s="57"/>
    </row>
    <row r="25" spans="2:4" ht="12.75">
      <c r="B25" s="52"/>
      <c r="C25" s="52"/>
      <c r="D25" s="57"/>
    </row>
    <row r="26" spans="2:4" ht="12.75">
      <c r="B26" s="52"/>
      <c r="C26" s="52"/>
      <c r="D26" s="57"/>
    </row>
    <row r="27" spans="2:4" ht="12.75">
      <c r="B27" s="52"/>
      <c r="C27" s="52"/>
      <c r="D27" s="69"/>
    </row>
    <row r="28" spans="1:4" ht="12.75">
      <c r="A28" s="52"/>
      <c r="B28" s="52"/>
      <c r="D28" s="57"/>
    </row>
    <row r="29" spans="1:12" ht="12.75">
      <c r="A29" s="52"/>
      <c r="B29" s="52"/>
      <c r="C29" s="93"/>
      <c r="D29" s="57"/>
      <c r="E29" s="155"/>
      <c r="F29" s="93"/>
      <c r="G29" s="57"/>
      <c r="H29" s="52"/>
      <c r="I29" s="93"/>
      <c r="J29" s="57"/>
      <c r="K29" s="93"/>
      <c r="L29" s="57"/>
    </row>
    <row r="30" spans="1:12" ht="12.75">
      <c r="A30" s="52"/>
      <c r="B30" s="52"/>
      <c r="C30" s="93"/>
      <c r="D30" s="57"/>
      <c r="E30" s="155"/>
      <c r="F30" s="93"/>
      <c r="G30" s="57"/>
      <c r="H30" s="52"/>
      <c r="I30" s="93"/>
      <c r="J30" s="57"/>
      <c r="K30" s="93"/>
      <c r="L30" s="57"/>
    </row>
    <row r="31" spans="1:12" ht="12.75">
      <c r="A31" s="52"/>
      <c r="B31" s="52"/>
      <c r="C31" s="93"/>
      <c r="D31" s="86"/>
      <c r="E31" s="155"/>
      <c r="F31" s="93"/>
      <c r="G31" s="57"/>
      <c r="H31" s="52"/>
      <c r="I31" s="93"/>
      <c r="J31" s="57"/>
      <c r="K31" s="93"/>
      <c r="L31" s="57"/>
    </row>
    <row r="32" spans="1:12" ht="12.75">
      <c r="A32" s="52"/>
      <c r="B32" s="52"/>
      <c r="C32" s="93"/>
      <c r="D32" s="57"/>
      <c r="E32" s="155"/>
      <c r="F32" s="93"/>
      <c r="G32" s="57"/>
      <c r="H32" s="52"/>
      <c r="I32" s="93"/>
      <c r="J32" s="57"/>
      <c r="K32" s="93"/>
      <c r="L32" s="57"/>
    </row>
    <row r="33" spans="1:12" ht="12.75">
      <c r="A33" s="54"/>
      <c r="B33" s="54"/>
      <c r="C33" s="54"/>
      <c r="D33" s="65"/>
      <c r="E33" s="155"/>
      <c r="F33" s="54"/>
      <c r="G33" s="57"/>
      <c r="H33" s="52"/>
      <c r="I33" s="54"/>
      <c r="J33" s="57"/>
      <c r="K33" s="54"/>
      <c r="L33" s="57"/>
    </row>
    <row r="34" spans="1:12" ht="12.75">
      <c r="A34" s="54"/>
      <c r="B34" s="54"/>
      <c r="C34" s="54"/>
      <c r="D34" s="65"/>
      <c r="E34" s="155"/>
      <c r="F34" s="54"/>
      <c r="G34" s="57"/>
      <c r="H34" s="52"/>
      <c r="I34" s="54"/>
      <c r="J34" s="57"/>
      <c r="K34" s="54"/>
      <c r="L34" s="57"/>
    </row>
    <row r="35" spans="1:12" ht="12.75">
      <c r="A35" s="54"/>
      <c r="B35" s="54"/>
      <c r="C35" s="54"/>
      <c r="D35" s="65"/>
      <c r="E35" s="155"/>
      <c r="F35" s="54"/>
      <c r="G35" s="57"/>
      <c r="H35" s="52"/>
      <c r="I35" s="54"/>
      <c r="J35" s="57"/>
      <c r="K35" s="54"/>
      <c r="L35" s="57"/>
    </row>
    <row r="36" spans="1:12" ht="12.75">
      <c r="A36" s="72"/>
      <c r="B36" s="72"/>
      <c r="C36" s="72"/>
      <c r="D36" s="74"/>
      <c r="E36" s="156"/>
      <c r="F36" s="72"/>
      <c r="G36" s="74"/>
      <c r="H36" s="72"/>
      <c r="I36" s="72"/>
      <c r="J36" s="152"/>
      <c r="K36" s="72"/>
      <c r="L36" s="152"/>
    </row>
    <row r="37" spans="1:12" ht="12.75">
      <c r="A37" s="52"/>
      <c r="B37" s="72"/>
      <c r="C37" s="72"/>
      <c r="D37" s="52"/>
      <c r="E37" s="72"/>
      <c r="F37" s="72"/>
      <c r="G37" s="52"/>
      <c r="H37" s="57"/>
      <c r="I37" s="52"/>
      <c r="K37" s="72"/>
      <c r="L37" s="74"/>
    </row>
    <row r="38" spans="1:12" ht="12.75">
      <c r="A38" s="57"/>
      <c r="B38" s="153"/>
      <c r="C38" s="72"/>
      <c r="D38" s="52"/>
      <c r="E38" s="72"/>
      <c r="F38" s="72"/>
      <c r="H38" s="72"/>
      <c r="I38" s="72"/>
      <c r="J38" s="72"/>
      <c r="L38" s="74"/>
    </row>
    <row r="39" spans="1:12" ht="12.75">
      <c r="A39" s="57"/>
      <c r="B39" s="72"/>
      <c r="D39" s="52"/>
      <c r="E39" s="72"/>
      <c r="F39" s="72"/>
      <c r="H39" s="72"/>
      <c r="I39" s="72"/>
      <c r="J39" s="72"/>
      <c r="L39" s="74"/>
    </row>
  </sheetData>
  <sheetProtection/>
  <mergeCells count="1">
    <mergeCell ref="K1:L1"/>
  </mergeCells>
  <printOptions/>
  <pageMargins left="0.5" right="0.5" top="0.75" bottom="0.5" header="0.3" footer="0.3"/>
  <pageSetup horizontalDpi="600" verticalDpi="600" orientation="landscape" r:id="rId3"/>
  <headerFooter>
    <oddHeader>&amp;C2016 Budget
&amp;D; &amp;T
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27.7109375" style="0" customWidth="1"/>
    <col min="2" max="2" width="10.7109375" style="0" customWidth="1"/>
    <col min="3" max="3" width="12.57421875" style="0" customWidth="1"/>
    <col min="4" max="4" width="1.7109375" style="0" customWidth="1"/>
    <col min="5" max="5" width="10.7109375" style="0" customWidth="1"/>
    <col min="6" max="6" width="12.421875" style="0" customWidth="1"/>
    <col min="7" max="7" width="1.7109375" style="0" customWidth="1"/>
    <col min="8" max="8" width="13.00390625" style="0" customWidth="1"/>
    <col min="9" max="9" width="12.421875" style="0" customWidth="1"/>
    <col min="10" max="10" width="2.00390625" style="0" customWidth="1"/>
    <col min="11" max="11" width="11.00390625" style="0" customWidth="1"/>
    <col min="12" max="12" width="13.140625" style="0" customWidth="1"/>
    <col min="13" max="13" width="16.28125" style="0" customWidth="1"/>
  </cols>
  <sheetData>
    <row r="1" spans="1:12" ht="15.75">
      <c r="A1" s="48" t="s">
        <v>561</v>
      </c>
      <c r="B1" s="48"/>
      <c r="K1" s="63"/>
      <c r="L1" s="197">
        <f>SUM(C15)</f>
        <v>46730</v>
      </c>
    </row>
    <row r="3" spans="1:12" ht="12.75">
      <c r="A3" s="84" t="s">
        <v>15</v>
      </c>
      <c r="B3" s="303" t="s">
        <v>754</v>
      </c>
      <c r="C3" s="303" t="s">
        <v>755</v>
      </c>
      <c r="D3" s="304"/>
      <c r="E3" s="303" t="s">
        <v>640</v>
      </c>
      <c r="F3" s="303" t="s">
        <v>656</v>
      </c>
      <c r="G3" s="135"/>
      <c r="H3" s="303" t="s">
        <v>543</v>
      </c>
      <c r="I3" s="303" t="s">
        <v>563</v>
      </c>
      <c r="J3" s="135"/>
      <c r="K3" s="303" t="s">
        <v>373</v>
      </c>
      <c r="L3" s="149" t="s">
        <v>403</v>
      </c>
    </row>
    <row r="4" spans="1:11" ht="12.75">
      <c r="A4" s="72"/>
      <c r="B4" s="125"/>
      <c r="D4" s="82"/>
      <c r="E4" s="125"/>
      <c r="H4" s="125"/>
      <c r="K4" s="125"/>
    </row>
    <row r="5" spans="1:12" ht="12.75">
      <c r="A5" s="52" t="s">
        <v>304</v>
      </c>
      <c r="B5" s="57"/>
      <c r="C5" s="57"/>
      <c r="D5" s="96"/>
      <c r="E5" s="57"/>
      <c r="F5" s="57"/>
      <c r="H5" s="57"/>
      <c r="I5" s="57"/>
      <c r="K5" s="57"/>
      <c r="L5" s="57"/>
    </row>
    <row r="6" spans="1:12" ht="12.75">
      <c r="A6" s="52" t="s">
        <v>305</v>
      </c>
      <c r="B6" s="395" t="s">
        <v>890</v>
      </c>
      <c r="C6" s="57">
        <v>480</v>
      </c>
      <c r="D6" s="96"/>
      <c r="E6" s="57" t="s">
        <v>741</v>
      </c>
      <c r="F6" s="57">
        <v>480</v>
      </c>
      <c r="H6" s="57"/>
      <c r="I6" s="57">
        <v>450</v>
      </c>
      <c r="K6" s="57">
        <v>429</v>
      </c>
      <c r="L6" s="57">
        <v>500</v>
      </c>
    </row>
    <row r="7" spans="1:12" ht="12.75">
      <c r="A7" s="52" t="s">
        <v>398</v>
      </c>
      <c r="B7" s="57"/>
      <c r="C7" s="57">
        <v>850</v>
      </c>
      <c r="D7" s="96"/>
      <c r="E7" s="57"/>
      <c r="F7" s="57">
        <v>850</v>
      </c>
      <c r="H7" s="57"/>
      <c r="I7" s="57">
        <v>850</v>
      </c>
      <c r="K7" s="57">
        <v>799.92</v>
      </c>
      <c r="L7" s="57">
        <v>700</v>
      </c>
    </row>
    <row r="8" spans="1:12" ht="12.75">
      <c r="A8" s="52" t="s">
        <v>397</v>
      </c>
      <c r="B8" s="57"/>
      <c r="C8" s="57"/>
      <c r="D8" s="96"/>
      <c r="E8" s="57"/>
      <c r="F8" s="57"/>
      <c r="H8" s="57"/>
      <c r="I8" s="57"/>
      <c r="K8" s="57"/>
      <c r="L8" s="57"/>
    </row>
    <row r="9" spans="1:5" ht="12.75">
      <c r="A9" s="52" t="s">
        <v>306</v>
      </c>
      <c r="B9" s="275"/>
      <c r="D9" s="96"/>
      <c r="E9" s="275"/>
    </row>
    <row r="10" spans="1:12" ht="12.75">
      <c r="A10" s="372" t="s">
        <v>852</v>
      </c>
      <c r="B10" s="275"/>
      <c r="C10" s="366">
        <v>300</v>
      </c>
      <c r="D10" s="96"/>
      <c r="E10" s="275"/>
      <c r="F10" s="57">
        <v>300</v>
      </c>
      <c r="H10" s="86"/>
      <c r="I10" s="57">
        <v>430</v>
      </c>
      <c r="K10" s="86"/>
      <c r="L10" s="57">
        <v>430</v>
      </c>
    </row>
    <row r="11" spans="1:12" ht="12.75">
      <c r="A11" s="372" t="s">
        <v>853</v>
      </c>
      <c r="B11" s="275"/>
      <c r="C11" s="366">
        <v>2500</v>
      </c>
      <c r="D11" s="96"/>
      <c r="E11" s="275"/>
      <c r="F11" s="57"/>
      <c r="H11" s="57"/>
      <c r="I11" s="57"/>
      <c r="K11" s="57"/>
      <c r="L11" s="57"/>
    </row>
    <row r="12" spans="1:12" ht="12.75">
      <c r="A12" s="52" t="s">
        <v>307</v>
      </c>
      <c r="B12" s="275"/>
      <c r="C12" s="57">
        <v>100</v>
      </c>
      <c r="D12" s="96"/>
      <c r="E12" s="275"/>
      <c r="F12" s="57">
        <v>100</v>
      </c>
      <c r="H12" s="57"/>
      <c r="I12" s="57">
        <v>850</v>
      </c>
      <c r="K12" s="57">
        <v>1015.44</v>
      </c>
      <c r="L12" s="57">
        <v>1025</v>
      </c>
    </row>
    <row r="13" spans="1:11" ht="12.75">
      <c r="A13" s="52" t="s">
        <v>573</v>
      </c>
      <c r="B13" s="278"/>
      <c r="C13" s="57">
        <v>42500</v>
      </c>
      <c r="D13" s="96"/>
      <c r="E13" s="278"/>
      <c r="F13" s="57">
        <v>43000</v>
      </c>
      <c r="H13" s="57"/>
      <c r="I13" s="57">
        <v>47580</v>
      </c>
      <c r="K13" s="57"/>
    </row>
    <row r="14" spans="1:12" ht="12.75">
      <c r="A14" s="52" t="s">
        <v>619</v>
      </c>
      <c r="B14" s="60"/>
      <c r="C14" s="129"/>
      <c r="D14" s="96"/>
      <c r="E14" s="60"/>
      <c r="F14" s="129"/>
      <c r="H14" s="60"/>
      <c r="I14" s="129"/>
      <c r="K14" s="60"/>
      <c r="L14" s="129"/>
    </row>
    <row r="15" spans="1:12" ht="12.75">
      <c r="A15" s="63" t="s">
        <v>30</v>
      </c>
      <c r="B15" s="65"/>
      <c r="C15" s="65">
        <f>SUM(C5:C13)</f>
        <v>46730</v>
      </c>
      <c r="D15" s="96"/>
      <c r="E15" s="65"/>
      <c r="F15" s="57">
        <f>SUM(F5:F13)</f>
        <v>44730</v>
      </c>
      <c r="H15" s="65"/>
      <c r="I15" s="57">
        <f>SUM(I5:I13)</f>
        <v>50160</v>
      </c>
      <c r="K15" s="65"/>
      <c r="L15" s="57">
        <f>SUM(L5:L13)</f>
        <v>2655</v>
      </c>
    </row>
    <row r="16" spans="2:12" ht="12.75">
      <c r="B16" s="78"/>
      <c r="C16" s="158"/>
      <c r="D16" s="115"/>
      <c r="E16" s="78"/>
      <c r="F16" s="158"/>
      <c r="G16" s="78"/>
      <c r="H16" s="78"/>
      <c r="I16" s="65"/>
      <c r="J16" s="78"/>
      <c r="K16" s="52"/>
      <c r="L16" s="52"/>
    </row>
    <row r="17" spans="1:9" ht="12.75">
      <c r="A17" s="297" t="s">
        <v>772</v>
      </c>
      <c r="B17" s="72"/>
      <c r="C17" s="90"/>
      <c r="D17" s="74"/>
      <c r="E17" s="72"/>
      <c r="F17" s="90"/>
      <c r="G17" s="52"/>
      <c r="H17" s="52"/>
      <c r="I17" s="152"/>
    </row>
    <row r="18" spans="1:10" ht="12.75">
      <c r="A18" s="123" t="s">
        <v>841</v>
      </c>
      <c r="B18" s="155" t="s">
        <v>771</v>
      </c>
      <c r="D18" s="72"/>
      <c r="E18" s="269" t="s">
        <v>773</v>
      </c>
      <c r="F18" s="360"/>
      <c r="G18" s="269"/>
      <c r="H18" s="269"/>
      <c r="I18" s="74"/>
      <c r="J18" s="78"/>
    </row>
    <row r="19" spans="1:8" ht="12.75">
      <c r="A19" s="123" t="s">
        <v>740</v>
      </c>
      <c r="B19" s="155" t="s">
        <v>743</v>
      </c>
      <c r="D19" s="72"/>
      <c r="E19" s="269" t="s">
        <v>774</v>
      </c>
      <c r="F19" s="298"/>
      <c r="G19" s="298"/>
      <c r="H19" s="298"/>
    </row>
    <row r="20" spans="1:8" ht="12.75">
      <c r="A20" s="123" t="s">
        <v>611</v>
      </c>
      <c r="B20" s="155" t="s">
        <v>618</v>
      </c>
      <c r="D20" s="72"/>
      <c r="E20" s="89"/>
      <c r="F20" s="89"/>
      <c r="G20" s="89"/>
      <c r="H20" s="89"/>
    </row>
    <row r="21" spans="1:8" ht="12.75">
      <c r="A21" s="78" t="s">
        <v>436</v>
      </c>
      <c r="E21" s="155" t="s">
        <v>742</v>
      </c>
      <c r="F21" s="338"/>
      <c r="G21" s="89"/>
      <c r="H21" s="89"/>
    </row>
    <row r="22" spans="1:8" ht="12.75">
      <c r="A22" s="78" t="s">
        <v>308</v>
      </c>
      <c r="B22" s="52" t="s">
        <v>614</v>
      </c>
      <c r="E22" s="155" t="s">
        <v>744</v>
      </c>
      <c r="F22" s="89"/>
      <c r="G22" s="89"/>
      <c r="H22" s="89"/>
    </row>
    <row r="23" spans="1:6" ht="12.75">
      <c r="A23" s="78" t="s">
        <v>309</v>
      </c>
      <c r="B23" s="52" t="s">
        <v>616</v>
      </c>
      <c r="E23" s="89"/>
      <c r="F23" s="89"/>
    </row>
    <row r="24" spans="1:6" ht="12.75">
      <c r="A24" s="78" t="s">
        <v>310</v>
      </c>
      <c r="B24" s="52" t="s">
        <v>618</v>
      </c>
      <c r="D24" s="52"/>
      <c r="E24" s="155" t="s">
        <v>746</v>
      </c>
      <c r="F24" s="89"/>
    </row>
    <row r="25" spans="1:6" ht="12.75">
      <c r="A25" s="78"/>
      <c r="D25" s="52"/>
      <c r="E25" s="155" t="s">
        <v>745</v>
      </c>
      <c r="F25" s="89"/>
    </row>
    <row r="26" spans="1:4" ht="12.75">
      <c r="A26" s="78"/>
      <c r="B26" s="52" t="s">
        <v>613</v>
      </c>
      <c r="C26" s="52"/>
      <c r="D26" s="52"/>
    </row>
    <row r="27" spans="1:8" ht="12.75">
      <c r="A27" s="78"/>
      <c r="B27" s="52" t="s">
        <v>615</v>
      </c>
      <c r="E27" s="52" t="s">
        <v>399</v>
      </c>
      <c r="F27" s="52"/>
      <c r="G27" s="52"/>
      <c r="H27" s="159"/>
    </row>
    <row r="28" spans="1:8" ht="12.75">
      <c r="A28" s="78"/>
      <c r="B28" s="78" t="s">
        <v>618</v>
      </c>
      <c r="E28" s="52" t="s">
        <v>400</v>
      </c>
      <c r="F28" s="52"/>
      <c r="G28" s="52"/>
      <c r="H28" s="159"/>
    </row>
    <row r="30" spans="2:6" ht="12.75">
      <c r="B30" s="52" t="s">
        <v>612</v>
      </c>
      <c r="E30" s="52" t="s">
        <v>311</v>
      </c>
      <c r="F30" s="52"/>
    </row>
    <row r="31" spans="2:6" ht="12.75">
      <c r="B31" s="52" t="s">
        <v>615</v>
      </c>
      <c r="E31" s="52" t="s">
        <v>312</v>
      </c>
      <c r="F31" s="52"/>
    </row>
    <row r="32" spans="2:6" ht="12.75">
      <c r="B32" s="52" t="s">
        <v>617</v>
      </c>
      <c r="E32" s="52"/>
      <c r="F32" s="52"/>
    </row>
    <row r="34" ht="12.75">
      <c r="B34" s="52"/>
    </row>
    <row r="35" ht="12.75">
      <c r="B35" s="52"/>
    </row>
    <row r="36" ht="12.75">
      <c r="B36" s="78"/>
    </row>
    <row r="37" spans="2:8" ht="12.75">
      <c r="B37" s="52"/>
      <c r="F37" s="52"/>
      <c r="G37" s="52"/>
      <c r="H37" s="52"/>
    </row>
    <row r="38" spans="2:8" ht="12.75">
      <c r="B38" s="52"/>
      <c r="F38" s="52"/>
      <c r="G38" s="52"/>
      <c r="H38" s="52"/>
    </row>
    <row r="39" spans="5:8" ht="12.75">
      <c r="E39" s="52"/>
      <c r="F39" s="52"/>
      <c r="G39" s="52"/>
      <c r="H39" s="52"/>
    </row>
    <row r="40" ht="12.75">
      <c r="B40" s="78"/>
    </row>
    <row r="42" spans="5:6" ht="12.75">
      <c r="E42" s="52"/>
      <c r="F42" s="52"/>
    </row>
    <row r="43" spans="7:8" ht="12.75">
      <c r="G43" s="52"/>
      <c r="H43" s="52"/>
    </row>
    <row r="44" spans="2:8" ht="12.75">
      <c r="B44" s="78"/>
      <c r="G44" s="52"/>
      <c r="H44" s="52"/>
    </row>
    <row r="45" spans="5:8" ht="12.75">
      <c r="E45" s="78"/>
      <c r="F45" s="78"/>
      <c r="G45" s="78"/>
      <c r="H45" s="78"/>
    </row>
    <row r="46" spans="5:8" ht="12.75">
      <c r="E46" s="277"/>
      <c r="F46" s="277"/>
      <c r="G46" s="52"/>
      <c r="H46" s="52"/>
    </row>
    <row r="47" spans="5:8" ht="12.75">
      <c r="E47" s="52"/>
      <c r="F47" s="52"/>
      <c r="G47" s="52"/>
      <c r="H47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M36" sqref="M36"/>
    </sheetView>
  </sheetViews>
  <sheetFormatPr defaultColWidth="9.140625" defaultRowHeight="12.75"/>
  <cols>
    <col min="1" max="1" width="24.28125" style="0" customWidth="1"/>
    <col min="2" max="2" width="12.00390625" style="0" customWidth="1"/>
    <col min="3" max="3" width="13.421875" style="0" customWidth="1"/>
    <col min="4" max="4" width="1.7109375" style="0" customWidth="1"/>
    <col min="5" max="5" width="12.57421875" style="0" customWidth="1"/>
    <col min="6" max="6" width="1.7109375" style="0" customWidth="1"/>
    <col min="7" max="7" width="12.574218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2.140625" style="0" customWidth="1"/>
    <col min="13" max="13" width="12.421875" style="0" customWidth="1"/>
  </cols>
  <sheetData>
    <row r="1" spans="1:13" ht="15.75">
      <c r="A1" s="48" t="s">
        <v>401</v>
      </c>
      <c r="B1" s="48"/>
      <c r="I1" s="63"/>
      <c r="K1" s="63"/>
      <c r="M1" s="197">
        <f>SUM(C13)</f>
        <v>0</v>
      </c>
    </row>
    <row r="3" spans="1:13" ht="12.75">
      <c r="A3" s="50" t="s">
        <v>15</v>
      </c>
      <c r="B3" s="104" t="s">
        <v>640</v>
      </c>
      <c r="C3" s="104" t="s">
        <v>641</v>
      </c>
      <c r="D3" s="160"/>
      <c r="E3" s="104" t="s">
        <v>563</v>
      </c>
      <c r="G3" s="104" t="s">
        <v>403</v>
      </c>
      <c r="I3" s="104" t="s">
        <v>342</v>
      </c>
      <c r="K3" s="104" t="s">
        <v>18</v>
      </c>
      <c r="M3" s="104" t="s">
        <v>19</v>
      </c>
    </row>
    <row r="4" spans="1:13" ht="12.75">
      <c r="A4" s="66"/>
      <c r="B4" s="66"/>
      <c r="C4" s="161"/>
      <c r="D4" s="162"/>
      <c r="E4" s="161"/>
      <c r="G4" s="161"/>
      <c r="I4" s="161"/>
      <c r="K4" s="161"/>
      <c r="M4" s="161"/>
    </row>
    <row r="5" spans="1:13" ht="12.75">
      <c r="A5" s="66" t="s">
        <v>313</v>
      </c>
      <c r="B5" s="66"/>
      <c r="C5" s="163">
        <v>0</v>
      </c>
      <c r="D5" s="162"/>
      <c r="E5" s="163">
        <v>0</v>
      </c>
      <c r="G5" s="163">
        <v>200</v>
      </c>
      <c r="I5" s="163">
        <v>200</v>
      </c>
      <c r="K5" s="163">
        <v>200</v>
      </c>
      <c r="M5" s="163">
        <v>250</v>
      </c>
    </row>
    <row r="6" spans="1:13" ht="12.75">
      <c r="A6" s="66" t="s">
        <v>314</v>
      </c>
      <c r="B6" s="66"/>
      <c r="C6" s="164"/>
      <c r="D6" s="162"/>
      <c r="E6" s="164"/>
      <c r="G6" s="164"/>
      <c r="I6" s="164"/>
      <c r="K6" s="164"/>
      <c r="M6" s="164"/>
    </row>
    <row r="7" spans="1:13" ht="12.75">
      <c r="A7" s="66" t="s">
        <v>315</v>
      </c>
      <c r="B7" s="66"/>
      <c r="C7" s="164"/>
      <c r="D7" s="162"/>
      <c r="E7" s="164"/>
      <c r="G7" s="164"/>
      <c r="I7" s="164"/>
      <c r="K7" s="164"/>
      <c r="M7" s="164"/>
    </row>
    <row r="8" spans="1:13" ht="12.75">
      <c r="A8" s="52" t="s">
        <v>316</v>
      </c>
      <c r="B8" s="52"/>
      <c r="C8" s="59"/>
      <c r="D8" s="165"/>
      <c r="E8" s="59"/>
      <c r="G8" s="59"/>
      <c r="I8" s="59"/>
      <c r="K8" s="59"/>
      <c r="M8" s="59"/>
    </row>
    <row r="9" spans="1:13" ht="12.75">
      <c r="A9" s="52" t="s">
        <v>317</v>
      </c>
      <c r="B9" s="52"/>
      <c r="C9" s="59"/>
      <c r="D9" s="165"/>
      <c r="E9" s="59"/>
      <c r="G9" s="59"/>
      <c r="I9" s="59"/>
      <c r="K9" s="59"/>
      <c r="M9" s="59"/>
    </row>
    <row r="10" spans="1:13" ht="12.75">
      <c r="A10" s="52" t="s">
        <v>318</v>
      </c>
      <c r="B10" s="52"/>
      <c r="C10" s="59"/>
      <c r="D10" s="165"/>
      <c r="E10" s="59"/>
      <c r="G10" s="59"/>
      <c r="I10" s="59"/>
      <c r="K10" s="59"/>
      <c r="M10" s="59"/>
    </row>
    <row r="11" spans="1:13" ht="12.75">
      <c r="A11" s="52"/>
      <c r="B11" s="52"/>
      <c r="C11" s="59"/>
      <c r="D11" s="165"/>
      <c r="E11" s="59"/>
      <c r="G11" s="59"/>
      <c r="I11" s="59"/>
      <c r="K11" s="59"/>
      <c r="M11" s="59"/>
    </row>
    <row r="12" spans="1:13" ht="12.75">
      <c r="A12" s="52"/>
      <c r="B12" s="52"/>
      <c r="C12" s="99"/>
      <c r="D12" s="165"/>
      <c r="E12" s="99"/>
      <c r="G12" s="99"/>
      <c r="I12" s="99"/>
      <c r="K12" s="99"/>
      <c r="M12" s="99"/>
    </row>
    <row r="13" spans="1:13" ht="12.75">
      <c r="A13" s="63" t="s">
        <v>30</v>
      </c>
      <c r="B13" s="63"/>
      <c r="C13" s="137">
        <f>SUM(C5:C12)</f>
        <v>0</v>
      </c>
      <c r="D13" s="166"/>
      <c r="E13" s="76">
        <f>SUM(E5:E12)</f>
        <v>0</v>
      </c>
      <c r="G13" s="76">
        <f>SUM(G5:G12)</f>
        <v>200</v>
      </c>
      <c r="I13" s="76">
        <f>SUM(I5:I12)</f>
        <v>200</v>
      </c>
      <c r="K13" s="167">
        <f>SUM(K5:K12)</f>
        <v>200</v>
      </c>
      <c r="M13" s="167">
        <f>SUM(M5:M12)</f>
        <v>250</v>
      </c>
    </row>
    <row r="14" spans="1:10" ht="12.75">
      <c r="A14" s="52"/>
      <c r="B14" s="52"/>
      <c r="C14" s="133"/>
      <c r="D14" s="52"/>
      <c r="E14" s="137"/>
      <c r="F14" s="52"/>
      <c r="G14" s="52"/>
      <c r="H14" s="52"/>
      <c r="I14" s="57"/>
      <c r="J14" s="52"/>
    </row>
    <row r="15" spans="1:11" ht="12.75">
      <c r="A15" s="52"/>
      <c r="B15" s="52"/>
      <c r="C15" s="52"/>
      <c r="D15" s="52"/>
      <c r="E15" s="52"/>
      <c r="F15" s="52"/>
      <c r="G15" s="52"/>
      <c r="H15" s="52"/>
      <c r="I15" s="57"/>
      <c r="J15" s="52"/>
      <c r="K15" s="57"/>
    </row>
    <row r="16" spans="1:11" ht="12.75">
      <c r="A16" s="52"/>
      <c r="B16" s="52"/>
      <c r="F16" s="52"/>
      <c r="G16" s="52"/>
      <c r="H16" s="52"/>
      <c r="I16" s="57"/>
      <c r="J16" s="52"/>
      <c r="K16" s="57"/>
    </row>
    <row r="17" spans="1:11" ht="15.75">
      <c r="A17" s="52"/>
      <c r="B17" s="52"/>
      <c r="E17" s="48" t="s">
        <v>654</v>
      </c>
      <c r="F17" s="52"/>
      <c r="G17" s="52"/>
      <c r="H17" s="52"/>
      <c r="I17" s="57"/>
      <c r="J17" s="52"/>
      <c r="K17" s="52"/>
    </row>
    <row r="18" spans="1:11" ht="12.75">
      <c r="A18" s="52"/>
      <c r="B18" s="52"/>
      <c r="F18" s="52"/>
      <c r="G18" s="52"/>
      <c r="H18" s="52"/>
      <c r="I18" s="57"/>
      <c r="J18" s="52"/>
      <c r="K18" s="52"/>
    </row>
    <row r="19" ht="12.75">
      <c r="K19" s="57"/>
    </row>
    <row r="20" spans="1:11" ht="12.75">
      <c r="A20" s="298" t="s">
        <v>662</v>
      </c>
      <c r="K20" s="57"/>
    </row>
  </sheetData>
  <sheetProtection/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22.00390625" style="0" customWidth="1"/>
    <col min="3" max="3" width="13.8515625" style="0" customWidth="1"/>
    <col min="4" max="4" width="2.00390625" style="0" customWidth="1"/>
    <col min="6" max="6" width="13.140625" style="0" customWidth="1"/>
    <col min="7" max="7" width="2.28125" style="0" customWidth="1"/>
    <col min="9" max="9" width="12.8515625" style="0" customWidth="1"/>
    <col min="10" max="10" width="2.28125" style="0" customWidth="1"/>
    <col min="13" max="13" width="12.140625" style="0" bestFit="1" customWidth="1"/>
  </cols>
  <sheetData>
    <row r="1" spans="1:13" ht="15.75">
      <c r="A1" s="48" t="s">
        <v>372</v>
      </c>
      <c r="L1" s="49"/>
      <c r="M1" s="197">
        <f>SUM(C16)</f>
        <v>0</v>
      </c>
    </row>
    <row r="3" spans="1:12" ht="12.75">
      <c r="A3" s="50" t="s">
        <v>15</v>
      </c>
      <c r="B3" s="50" t="s">
        <v>640</v>
      </c>
      <c r="C3" s="50" t="s">
        <v>641</v>
      </c>
      <c r="D3" s="51"/>
      <c r="E3" s="50" t="s">
        <v>543</v>
      </c>
      <c r="F3" s="50" t="s">
        <v>563</v>
      </c>
      <c r="H3" s="50" t="s">
        <v>373</v>
      </c>
      <c r="I3" s="50" t="s">
        <v>403</v>
      </c>
      <c r="K3" s="50" t="s">
        <v>16</v>
      </c>
      <c r="L3" s="50" t="s">
        <v>342</v>
      </c>
    </row>
    <row r="4" spans="1:12" ht="12.75">
      <c r="A4" t="s">
        <v>489</v>
      </c>
      <c r="B4" s="52"/>
      <c r="C4" s="265">
        <v>0</v>
      </c>
      <c r="D4" s="53"/>
      <c r="E4" s="52"/>
      <c r="F4" s="265">
        <v>250</v>
      </c>
      <c r="H4" s="52"/>
      <c r="I4" s="265">
        <v>250</v>
      </c>
      <c r="K4" s="52"/>
      <c r="L4" s="52"/>
    </row>
    <row r="5" spans="1:12" ht="12.75">
      <c r="A5" s="52" t="s">
        <v>20</v>
      </c>
      <c r="B5" s="54"/>
      <c r="C5" s="55">
        <v>0</v>
      </c>
      <c r="D5" s="53"/>
      <c r="E5" s="54"/>
      <c r="F5" s="55">
        <v>0</v>
      </c>
      <c r="H5" s="54"/>
      <c r="I5" s="55">
        <v>0</v>
      </c>
      <c r="K5" s="54"/>
      <c r="L5" s="55">
        <v>250</v>
      </c>
    </row>
    <row r="6" spans="1:12" ht="12.75">
      <c r="A6" s="52" t="s">
        <v>21</v>
      </c>
      <c r="B6" s="56">
        <v>1000</v>
      </c>
      <c r="C6" s="57">
        <v>0</v>
      </c>
      <c r="D6" s="58"/>
      <c r="E6" s="56">
        <v>1000</v>
      </c>
      <c r="F6" s="57">
        <v>175</v>
      </c>
      <c r="H6" s="56">
        <v>1000</v>
      </c>
      <c r="I6" s="57">
        <v>175</v>
      </c>
      <c r="K6" s="56">
        <v>1000</v>
      </c>
      <c r="L6" s="57">
        <v>150</v>
      </c>
    </row>
    <row r="7" spans="1:12" ht="12.75">
      <c r="A7" s="52" t="s">
        <v>493</v>
      </c>
      <c r="B7" s="56">
        <v>500</v>
      </c>
      <c r="C7" s="57">
        <v>0</v>
      </c>
      <c r="D7" s="58"/>
      <c r="E7" s="56">
        <v>500</v>
      </c>
      <c r="F7" s="57">
        <v>70</v>
      </c>
      <c r="H7" s="56">
        <v>500</v>
      </c>
      <c r="I7" s="57">
        <v>70</v>
      </c>
      <c r="K7" s="56">
        <v>500</v>
      </c>
      <c r="L7" s="57">
        <v>40</v>
      </c>
    </row>
    <row r="8" spans="1:12" ht="12.75">
      <c r="A8" s="52" t="s">
        <v>22</v>
      </c>
      <c r="B8" s="56">
        <v>1000</v>
      </c>
      <c r="C8" s="57">
        <v>0</v>
      </c>
      <c r="D8" s="58"/>
      <c r="E8" s="56">
        <v>1000</v>
      </c>
      <c r="F8" s="57">
        <v>50</v>
      </c>
      <c r="H8" s="56">
        <v>1000</v>
      </c>
      <c r="I8" s="57">
        <v>50</v>
      </c>
      <c r="K8" s="56">
        <v>1000</v>
      </c>
      <c r="L8" s="57">
        <v>75</v>
      </c>
    </row>
    <row r="9" spans="1:12" ht="12.75">
      <c r="A9" s="52" t="s">
        <v>23</v>
      </c>
      <c r="B9" s="56">
        <v>500</v>
      </c>
      <c r="C9" s="57">
        <v>0</v>
      </c>
      <c r="D9" s="58"/>
      <c r="E9" s="56">
        <v>500</v>
      </c>
      <c r="F9" s="57">
        <v>30</v>
      </c>
      <c r="H9" s="56">
        <v>500</v>
      </c>
      <c r="I9" s="57">
        <v>30</v>
      </c>
      <c r="K9" s="56">
        <v>500</v>
      </c>
      <c r="L9" s="57">
        <v>23</v>
      </c>
    </row>
    <row r="10" spans="1:12" ht="12.75">
      <c r="A10" s="52" t="s">
        <v>24</v>
      </c>
      <c r="B10" s="59">
        <v>0</v>
      </c>
      <c r="C10" s="57">
        <v>0</v>
      </c>
      <c r="D10" s="58"/>
      <c r="E10" s="59">
        <v>0</v>
      </c>
      <c r="F10" s="57">
        <v>0</v>
      </c>
      <c r="H10" s="59">
        <v>0</v>
      </c>
      <c r="I10" s="57">
        <v>0</v>
      </c>
      <c r="K10" s="59">
        <v>500</v>
      </c>
      <c r="L10" s="57">
        <v>50</v>
      </c>
    </row>
    <row r="11" spans="1:12" ht="12.75">
      <c r="A11" s="52" t="s">
        <v>25</v>
      </c>
      <c r="B11" s="56">
        <v>1000</v>
      </c>
      <c r="C11" s="57">
        <v>0</v>
      </c>
      <c r="D11" s="58"/>
      <c r="E11" s="56">
        <v>1000</v>
      </c>
      <c r="F11" s="57">
        <v>200</v>
      </c>
      <c r="H11" s="56">
        <v>1000</v>
      </c>
      <c r="I11" s="57">
        <v>200</v>
      </c>
      <c r="K11" s="56">
        <v>1000</v>
      </c>
      <c r="L11" s="57">
        <v>200</v>
      </c>
    </row>
    <row r="12" spans="1:12" ht="12.75">
      <c r="A12" s="52" t="s">
        <v>26</v>
      </c>
      <c r="B12" s="59" t="s">
        <v>27</v>
      </c>
      <c r="C12" s="57">
        <v>0</v>
      </c>
      <c r="D12" s="58"/>
      <c r="E12" s="59" t="s">
        <v>27</v>
      </c>
      <c r="F12" s="57">
        <v>50</v>
      </c>
      <c r="H12" s="59" t="s">
        <v>27</v>
      </c>
      <c r="I12" s="57">
        <v>50</v>
      </c>
      <c r="K12" s="59" t="s">
        <v>27</v>
      </c>
      <c r="L12" s="57">
        <v>40</v>
      </c>
    </row>
    <row r="13" spans="1:12" ht="12.75">
      <c r="A13" s="52" t="s">
        <v>28</v>
      </c>
      <c r="B13" s="59"/>
      <c r="C13" s="57">
        <v>0</v>
      </c>
      <c r="D13" s="58"/>
      <c r="E13" s="59"/>
      <c r="F13" s="57">
        <v>500</v>
      </c>
      <c r="H13" s="59"/>
      <c r="I13" s="57">
        <v>500</v>
      </c>
      <c r="K13" s="59"/>
      <c r="L13" s="57">
        <v>500</v>
      </c>
    </row>
    <row r="14" spans="1:12" ht="12.75">
      <c r="A14" s="52" t="s">
        <v>29</v>
      </c>
      <c r="B14" s="59"/>
      <c r="C14" s="60"/>
      <c r="D14" s="58"/>
      <c r="E14" s="59"/>
      <c r="F14" s="60"/>
      <c r="H14" s="59"/>
      <c r="I14" s="60"/>
      <c r="K14" s="59"/>
      <c r="L14" s="60"/>
    </row>
    <row r="15" spans="1:12" ht="12.75">
      <c r="A15" s="54"/>
      <c r="B15" s="61"/>
      <c r="C15" s="62"/>
      <c r="D15" s="58"/>
      <c r="E15" s="61"/>
      <c r="F15" s="62"/>
      <c r="H15" s="61"/>
      <c r="I15" s="62"/>
      <c r="K15" s="61"/>
      <c r="L15" s="62"/>
    </row>
    <row r="16" spans="1:12" ht="12.75">
      <c r="A16" s="63" t="s">
        <v>30</v>
      </c>
      <c r="B16" s="64"/>
      <c r="C16" s="65">
        <f>SUM(C4:C15)</f>
        <v>0</v>
      </c>
      <c r="D16" s="58"/>
      <c r="E16" s="64"/>
      <c r="F16" s="65">
        <f>SUM(F4:F15)</f>
        <v>1325</v>
      </c>
      <c r="H16" s="64"/>
      <c r="I16" s="115">
        <f>SUM(I4:I15)</f>
        <v>1325</v>
      </c>
      <c r="K16" s="64"/>
      <c r="L16" s="57">
        <f>SUM(L5:L15)</f>
        <v>1328</v>
      </c>
    </row>
    <row r="17" spans="1:12" ht="18">
      <c r="A17" s="403" t="s">
        <v>698</v>
      </c>
      <c r="B17" s="404"/>
      <c r="C17" s="404"/>
      <c r="D17" s="404"/>
      <c r="H17" s="59"/>
      <c r="I17" s="59"/>
      <c r="J17" s="59"/>
      <c r="K17" s="59"/>
      <c r="L17" s="59"/>
    </row>
    <row r="18" spans="2:10" ht="12.75">
      <c r="B18" s="52"/>
      <c r="C18" s="52"/>
      <c r="D18" s="52"/>
      <c r="E18" s="52"/>
      <c r="F18" s="52"/>
      <c r="G18" s="52"/>
      <c r="H18" s="52"/>
      <c r="I18" s="52"/>
      <c r="J18" s="52"/>
    </row>
    <row r="19" spans="3:7" ht="12.75">
      <c r="C19" s="57" t="s">
        <v>31</v>
      </c>
      <c r="F19" s="66" t="s">
        <v>32</v>
      </c>
      <c r="G19" s="67"/>
    </row>
    <row r="20" spans="1:6" ht="12.75">
      <c r="A20" s="296" t="s">
        <v>33</v>
      </c>
      <c r="C20" s="57" t="s">
        <v>34</v>
      </c>
      <c r="E20" s="57"/>
      <c r="F20" s="57" t="s">
        <v>418</v>
      </c>
    </row>
    <row r="21" spans="1:6" ht="12.75">
      <c r="A21" s="296" t="s">
        <v>35</v>
      </c>
      <c r="C21" s="57" t="s">
        <v>36</v>
      </c>
      <c r="E21" s="57"/>
      <c r="F21" s="284" t="s">
        <v>545</v>
      </c>
    </row>
    <row r="22" spans="1:6" ht="12.75">
      <c r="A22" s="295" t="s">
        <v>37</v>
      </c>
      <c r="B22" s="68"/>
      <c r="C22" s="57" t="s">
        <v>38</v>
      </c>
      <c r="E22" s="57"/>
      <c r="F22" s="294" t="s">
        <v>678</v>
      </c>
    </row>
    <row r="23" spans="1:6" ht="12.75">
      <c r="A23" s="295" t="s">
        <v>39</v>
      </c>
      <c r="B23" s="57"/>
      <c r="C23" s="57" t="s">
        <v>40</v>
      </c>
      <c r="E23" s="57"/>
      <c r="F23" s="294" t="s">
        <v>679</v>
      </c>
    </row>
    <row r="24" spans="1:9" ht="12.75">
      <c r="A24" s="52"/>
      <c r="B24" s="57"/>
      <c r="C24" s="57" t="s">
        <v>41</v>
      </c>
      <c r="E24" s="57"/>
      <c r="I24" s="57"/>
    </row>
    <row r="25" spans="1:9" ht="12.75">
      <c r="A25" s="52" t="s">
        <v>42</v>
      </c>
      <c r="B25" s="57"/>
      <c r="C25" s="57" t="s">
        <v>43</v>
      </c>
      <c r="E25" s="57"/>
      <c r="I25" s="57"/>
    </row>
    <row r="26" spans="1:7" ht="12.75">
      <c r="A26" s="52"/>
      <c r="B26" s="57"/>
      <c r="C26" s="57" t="s">
        <v>44</v>
      </c>
      <c r="E26" s="57"/>
      <c r="F26" s="402"/>
      <c r="G26" s="402"/>
    </row>
    <row r="27" spans="1:5" ht="12.75">
      <c r="A27" s="269" t="s">
        <v>492</v>
      </c>
      <c r="B27" s="57"/>
      <c r="C27" s="57" t="s">
        <v>45</v>
      </c>
      <c r="E27" s="57"/>
    </row>
    <row r="28" spans="1:9" ht="12.75">
      <c r="A28" s="269" t="s">
        <v>490</v>
      </c>
      <c r="C28" s="57" t="s">
        <v>46</v>
      </c>
      <c r="E28" s="57"/>
      <c r="F28" s="57"/>
      <c r="I28" s="57"/>
    </row>
    <row r="29" spans="1:9" ht="12.75">
      <c r="A29" s="269" t="s">
        <v>491</v>
      </c>
      <c r="C29" s="57"/>
      <c r="E29" s="57"/>
      <c r="F29" s="57"/>
      <c r="I29" s="57"/>
    </row>
    <row r="30" spans="5:9" ht="12.75">
      <c r="E30" s="57"/>
      <c r="F30" s="57"/>
      <c r="I30" s="57"/>
    </row>
    <row r="31" spans="5:9" ht="12.75">
      <c r="E31" s="69"/>
      <c r="F31" s="69"/>
      <c r="G31" s="70"/>
      <c r="I31" s="57"/>
    </row>
    <row r="32" spans="2:6" ht="12.75">
      <c r="B32" s="57"/>
      <c r="E32" s="57"/>
      <c r="F32" s="57"/>
    </row>
    <row r="33" spans="2:7" ht="12.75">
      <c r="B33" s="57"/>
      <c r="E33" s="57"/>
      <c r="F33" s="57"/>
      <c r="G33" s="57"/>
    </row>
  </sheetData>
  <sheetProtection/>
  <mergeCells count="2">
    <mergeCell ref="F26:G26"/>
    <mergeCell ref="A17:D17"/>
  </mergeCells>
  <printOptions/>
  <pageMargins left="0.5" right="0.5" top="0.75" bottom="0.5" header="0.3" footer="0.3"/>
  <pageSetup horizontalDpi="600" verticalDpi="600" orientation="landscape" r:id="rId1"/>
  <headerFooter alignWithMargins="0">
    <oddHeader>&amp;C2016 Budget
&amp;D;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3">
      <selection activeCell="C21" sqref="C21"/>
    </sheetView>
  </sheetViews>
  <sheetFormatPr defaultColWidth="9.140625" defaultRowHeight="12.75"/>
  <cols>
    <col min="1" max="1" width="20.28125" style="0" customWidth="1"/>
    <col min="2" max="2" width="11.7109375" style="0" customWidth="1"/>
    <col min="3" max="3" width="12.8515625" style="0" customWidth="1"/>
    <col min="4" max="4" width="1.7109375" style="0" customWidth="1"/>
    <col min="5" max="5" width="10.57421875" style="0" customWidth="1"/>
    <col min="6" max="6" width="13.00390625" style="0" customWidth="1"/>
    <col min="7" max="7" width="1.7109375" style="0" customWidth="1"/>
    <col min="8" max="8" width="11.57421875" style="0" customWidth="1"/>
    <col min="9" max="9" width="12.57421875" style="0" customWidth="1"/>
    <col min="10" max="10" width="1.7109375" style="0" customWidth="1"/>
    <col min="11" max="11" width="12.140625" style="0" customWidth="1"/>
    <col min="12" max="12" width="14.00390625" style="0" customWidth="1"/>
  </cols>
  <sheetData>
    <row r="1" spans="1:12" ht="15.75">
      <c r="A1" s="48" t="s">
        <v>402</v>
      </c>
      <c r="L1" s="197">
        <f>SUM(C26)</f>
        <v>35587</v>
      </c>
    </row>
    <row r="2" spans="5:7" ht="12.75">
      <c r="E2" s="72"/>
      <c r="F2" s="72"/>
      <c r="G2" s="72"/>
    </row>
    <row r="3" spans="1:12" ht="12.75">
      <c r="A3" s="50" t="s">
        <v>15</v>
      </c>
      <c r="B3" s="50" t="s">
        <v>655</v>
      </c>
      <c r="C3" s="50" t="s">
        <v>641</v>
      </c>
      <c r="D3" s="71"/>
      <c r="E3" s="50" t="s">
        <v>655</v>
      </c>
      <c r="F3" s="50" t="s">
        <v>656</v>
      </c>
      <c r="H3" s="50" t="s">
        <v>562</v>
      </c>
      <c r="I3" s="50" t="s">
        <v>563</v>
      </c>
      <c r="K3" s="50"/>
      <c r="L3" s="50" t="s">
        <v>403</v>
      </c>
    </row>
    <row r="4" spans="1:12" ht="12.75">
      <c r="A4" s="66"/>
      <c r="B4" s="66"/>
      <c r="C4" s="66"/>
      <c r="D4" s="94"/>
      <c r="E4" s="66"/>
      <c r="F4" s="66"/>
      <c r="H4" s="66"/>
      <c r="I4" s="66"/>
      <c r="K4" s="66"/>
      <c r="L4" s="66"/>
    </row>
    <row r="5" spans="1:12" ht="12.75">
      <c r="A5" s="52" t="s">
        <v>319</v>
      </c>
      <c r="B5" s="86"/>
      <c r="C5" s="57">
        <v>3000</v>
      </c>
      <c r="D5" s="96"/>
      <c r="E5" s="86"/>
      <c r="F5" s="57">
        <v>3000</v>
      </c>
      <c r="H5" s="86"/>
      <c r="I5" s="57">
        <v>3000</v>
      </c>
      <c r="K5" s="86"/>
      <c r="L5" s="57">
        <v>3000</v>
      </c>
    </row>
    <row r="6" spans="1:12" ht="12.75">
      <c r="A6" s="52" t="s">
        <v>621</v>
      </c>
      <c r="B6" s="86"/>
      <c r="C6" s="57"/>
      <c r="D6" s="96"/>
      <c r="E6" s="86"/>
      <c r="F6" s="57"/>
      <c r="H6" s="86"/>
      <c r="I6" s="57"/>
      <c r="K6" s="86"/>
      <c r="L6" s="57"/>
    </row>
    <row r="7" spans="1:12" ht="12.75">
      <c r="A7" s="372" t="s">
        <v>857</v>
      </c>
      <c r="B7" s="366"/>
      <c r="C7" s="57"/>
      <c r="D7" s="96"/>
      <c r="E7" s="86"/>
      <c r="F7" s="57"/>
      <c r="H7" s="86"/>
      <c r="I7" s="57"/>
      <c r="K7" s="86"/>
      <c r="L7" s="57"/>
    </row>
    <row r="8" spans="1:12" ht="12.75">
      <c r="A8" s="279" t="s">
        <v>320</v>
      </c>
      <c r="B8" s="57"/>
      <c r="C8" s="168"/>
      <c r="D8" s="96"/>
      <c r="E8" s="57"/>
      <c r="F8" s="168"/>
      <c r="H8" s="57"/>
      <c r="I8" s="168"/>
      <c r="K8" s="57"/>
      <c r="L8" s="168">
        <v>9000</v>
      </c>
    </row>
    <row r="9" spans="1:12" ht="12.75">
      <c r="A9" s="52" t="s">
        <v>892</v>
      </c>
      <c r="B9" s="86"/>
      <c r="C9" s="57">
        <v>4000</v>
      </c>
      <c r="D9" s="87"/>
      <c r="E9" s="86"/>
      <c r="F9" s="57">
        <v>4000</v>
      </c>
      <c r="H9" s="86"/>
      <c r="I9" s="57">
        <v>4000</v>
      </c>
      <c r="K9" s="86"/>
      <c r="L9" s="57">
        <v>4000</v>
      </c>
    </row>
    <row r="10" spans="1:12" ht="12.75">
      <c r="A10" s="52" t="s">
        <v>321</v>
      </c>
      <c r="B10" s="57"/>
      <c r="C10" s="57"/>
      <c r="D10" s="96"/>
      <c r="E10" s="57"/>
      <c r="F10" s="57"/>
      <c r="H10" s="57"/>
      <c r="I10" s="57"/>
      <c r="K10" s="57"/>
      <c r="L10" s="57"/>
    </row>
    <row r="11" spans="2:12" ht="12.75">
      <c r="B11" s="57"/>
      <c r="C11" s="57"/>
      <c r="D11" s="96"/>
      <c r="E11" s="57"/>
      <c r="F11" s="57"/>
      <c r="H11" s="57"/>
      <c r="I11" s="57"/>
      <c r="K11" s="57"/>
      <c r="L11" s="57"/>
    </row>
    <row r="12" spans="1:12" ht="12.75">
      <c r="A12" s="279" t="s">
        <v>622</v>
      </c>
      <c r="B12" s="168"/>
      <c r="C12" s="57">
        <v>0</v>
      </c>
      <c r="D12" s="96"/>
      <c r="E12" s="57"/>
      <c r="F12" s="57">
        <v>0</v>
      </c>
      <c r="H12" s="57"/>
      <c r="I12" s="86">
        <v>2450</v>
      </c>
      <c r="K12" s="57"/>
      <c r="L12" s="57">
        <v>7500</v>
      </c>
    </row>
    <row r="13" spans="1:12" ht="12.75">
      <c r="A13" s="279" t="s">
        <v>623</v>
      </c>
      <c r="B13" s="168"/>
      <c r="C13" s="57"/>
      <c r="D13" s="96"/>
      <c r="E13" s="57"/>
      <c r="F13" s="57"/>
      <c r="H13" s="57"/>
      <c r="I13" s="57"/>
      <c r="K13" s="57"/>
      <c r="L13" s="57"/>
    </row>
    <row r="14" spans="1:12" ht="12.75">
      <c r="A14" s="54" t="s">
        <v>898</v>
      </c>
      <c r="B14" s="168"/>
      <c r="C14" s="57">
        <v>18587</v>
      </c>
      <c r="D14" s="96"/>
      <c r="E14" s="57"/>
      <c r="F14" s="57"/>
      <c r="H14" s="57"/>
      <c r="I14" s="57"/>
      <c r="K14" s="57"/>
      <c r="L14" s="57"/>
    </row>
    <row r="15" spans="1:12" ht="12.75">
      <c r="A15" s="52" t="s">
        <v>854</v>
      </c>
      <c r="B15" s="57"/>
      <c r="D15" s="96"/>
      <c r="E15" s="57"/>
      <c r="F15" s="57">
        <v>21000</v>
      </c>
      <c r="H15" s="57"/>
      <c r="I15" s="57">
        <v>21000</v>
      </c>
      <c r="K15" s="57"/>
      <c r="L15" s="57">
        <v>27000</v>
      </c>
    </row>
    <row r="16" spans="1:12" ht="12.75">
      <c r="A16" s="52" t="s">
        <v>855</v>
      </c>
      <c r="B16" s="57"/>
      <c r="C16" s="57"/>
      <c r="D16" s="96"/>
      <c r="E16" s="57"/>
      <c r="F16" s="57"/>
      <c r="H16" s="57"/>
      <c r="I16" s="57"/>
      <c r="K16" s="57"/>
      <c r="L16" s="57"/>
    </row>
    <row r="17" spans="1:12" ht="12.75">
      <c r="A17" s="52" t="s">
        <v>891</v>
      </c>
      <c r="B17" s="57"/>
      <c r="C17" s="57"/>
      <c r="D17" s="96"/>
      <c r="E17" s="57"/>
      <c r="F17" s="57"/>
      <c r="H17" s="57"/>
      <c r="I17" s="57"/>
      <c r="K17" s="57"/>
      <c r="L17" s="57"/>
    </row>
    <row r="18" spans="1:12" ht="12.75">
      <c r="A18" s="52" t="s">
        <v>897</v>
      </c>
      <c r="B18" s="57"/>
      <c r="C18" s="57"/>
      <c r="D18" s="96"/>
      <c r="E18" s="57"/>
      <c r="F18" s="57"/>
      <c r="H18" s="57"/>
      <c r="I18" s="57"/>
      <c r="K18" s="57"/>
      <c r="L18" s="57"/>
    </row>
    <row r="19" spans="1:12" ht="12.75">
      <c r="A19" s="372" t="s">
        <v>368</v>
      </c>
      <c r="B19" s="398"/>
      <c r="D19" s="96"/>
      <c r="E19" s="57"/>
      <c r="F19" s="57">
        <v>5000</v>
      </c>
      <c r="H19" s="57"/>
      <c r="I19" s="57"/>
      <c r="K19" s="57"/>
      <c r="L19" s="57"/>
    </row>
    <row r="20" spans="1:12" ht="12.75">
      <c r="A20" s="372" t="s">
        <v>899</v>
      </c>
      <c r="B20" s="398"/>
      <c r="C20" s="86">
        <v>10000</v>
      </c>
      <c r="D20" s="96"/>
      <c r="E20" s="57"/>
      <c r="F20" s="57"/>
      <c r="H20" s="57"/>
      <c r="I20" s="57"/>
      <c r="K20" s="57"/>
      <c r="L20" s="57"/>
    </row>
    <row r="21" spans="1:12" ht="12.75">
      <c r="A21" s="372" t="s">
        <v>900</v>
      </c>
      <c r="B21" s="379"/>
      <c r="C21" s="57"/>
      <c r="D21" s="96"/>
      <c r="E21" s="57"/>
      <c r="F21" s="57">
        <v>0</v>
      </c>
      <c r="H21" s="57"/>
      <c r="I21" s="57">
        <v>32400</v>
      </c>
      <c r="K21" s="57"/>
      <c r="L21" s="57"/>
    </row>
    <row r="22" spans="1:12" ht="12.75">
      <c r="A22" s="279" t="s">
        <v>322</v>
      </c>
      <c r="B22" s="57"/>
      <c r="C22" s="168"/>
      <c r="D22" s="96"/>
      <c r="E22" s="57"/>
      <c r="F22" s="168"/>
      <c r="H22" s="57"/>
      <c r="I22" s="168"/>
      <c r="K22" s="57"/>
      <c r="L22" s="168">
        <v>6000</v>
      </c>
    </row>
    <row r="23" spans="1:12" ht="12.75">
      <c r="A23" s="279" t="s">
        <v>323</v>
      </c>
      <c r="B23" s="57"/>
      <c r="C23" s="57"/>
      <c r="D23" s="96"/>
      <c r="E23" s="57"/>
      <c r="F23" s="57"/>
      <c r="H23" s="57"/>
      <c r="I23" s="57"/>
      <c r="K23" s="57"/>
      <c r="L23" s="57">
        <v>400</v>
      </c>
    </row>
    <row r="24" spans="1:12" ht="12.75">
      <c r="A24" s="279" t="s">
        <v>324</v>
      </c>
      <c r="B24" s="57"/>
      <c r="C24" s="57"/>
      <c r="D24" s="96"/>
      <c r="E24" s="57"/>
      <c r="F24" s="57"/>
      <c r="H24" s="57"/>
      <c r="I24" s="57"/>
      <c r="K24" s="57"/>
      <c r="L24" s="57">
        <v>500</v>
      </c>
    </row>
    <row r="25" spans="1:12" ht="12.75">
      <c r="A25" s="52"/>
      <c r="B25" s="60"/>
      <c r="C25" s="60"/>
      <c r="D25" s="96"/>
      <c r="E25" s="60"/>
      <c r="F25" s="60"/>
      <c r="H25" s="60"/>
      <c r="I25" s="60"/>
      <c r="K25" s="60"/>
      <c r="L25" s="60"/>
    </row>
    <row r="26" spans="1:12" ht="12.75">
      <c r="A26" s="63" t="s">
        <v>30</v>
      </c>
      <c r="B26" s="65"/>
      <c r="C26" s="65">
        <f>SUM(C5:C22)</f>
        <v>35587</v>
      </c>
      <c r="D26" s="82"/>
      <c r="E26" s="65"/>
      <c r="F26" s="57">
        <f>SUM(F5:F22)</f>
        <v>33000</v>
      </c>
      <c r="H26" s="65"/>
      <c r="I26" s="57">
        <f>SUM(I5:I22)</f>
        <v>62850</v>
      </c>
      <c r="K26" s="65"/>
      <c r="L26" s="57">
        <f>SUM(L5+L9+L12+L15+L23+L24)</f>
        <v>42400</v>
      </c>
    </row>
    <row r="27" spans="1:4" ht="12.75">
      <c r="A27" s="72"/>
      <c r="D27" s="72"/>
    </row>
    <row r="28" spans="2:11" ht="12.75">
      <c r="B28" s="169"/>
      <c r="C28" s="169"/>
      <c r="D28" s="72"/>
      <c r="K28" s="170"/>
    </row>
    <row r="29" spans="1:11" ht="12.75">
      <c r="A29" s="123" t="s">
        <v>842</v>
      </c>
      <c r="B29" s="74"/>
      <c r="C29" s="74"/>
      <c r="D29" s="72"/>
      <c r="H29" s="123" t="s">
        <v>843</v>
      </c>
      <c r="I29" s="89"/>
      <c r="K29" s="171"/>
    </row>
    <row r="30" spans="1:9" ht="12.75">
      <c r="A30" s="123" t="s">
        <v>856</v>
      </c>
      <c r="F30" t="s">
        <v>673</v>
      </c>
      <c r="I30" t="s">
        <v>844</v>
      </c>
    </row>
    <row r="31" spans="1:6" ht="12.75">
      <c r="A31" s="123" t="s">
        <v>663</v>
      </c>
      <c r="B31" s="152" t="s">
        <v>564</v>
      </c>
      <c r="C31" s="65"/>
      <c r="F31" t="s">
        <v>672</v>
      </c>
    </row>
    <row r="32" spans="1:11" ht="12.75">
      <c r="A32" s="78" t="s">
        <v>620</v>
      </c>
      <c r="H32" s="123" t="s">
        <v>664</v>
      </c>
      <c r="I32" s="89"/>
      <c r="K32" s="171" t="s">
        <v>666</v>
      </c>
    </row>
    <row r="33" spans="1:11" ht="12.75">
      <c r="A33" s="78" t="s">
        <v>437</v>
      </c>
      <c r="B33" s="74"/>
      <c r="C33" s="74"/>
      <c r="H33" s="123" t="s">
        <v>665</v>
      </c>
      <c r="I33" s="89"/>
      <c r="K33" s="133" t="s">
        <v>667</v>
      </c>
    </row>
    <row r="34" spans="1:3" ht="12.75">
      <c r="A34" s="78" t="s">
        <v>325</v>
      </c>
      <c r="B34" s="74"/>
      <c r="C34" s="74"/>
    </row>
    <row r="35" spans="1:11" ht="12.75">
      <c r="A35" s="78" t="s">
        <v>326</v>
      </c>
      <c r="B35" s="169"/>
      <c r="C35" s="169"/>
      <c r="H35" s="78" t="s">
        <v>747</v>
      </c>
      <c r="K35" s="81"/>
    </row>
    <row r="36" ht="12.75">
      <c r="A36" t="s">
        <v>327</v>
      </c>
    </row>
    <row r="37" spans="2:3" ht="12.75">
      <c r="B37" s="65"/>
      <c r="C37" s="65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B17" sqref="B17"/>
    </sheetView>
  </sheetViews>
  <sheetFormatPr defaultColWidth="9.140625" defaultRowHeight="12.75"/>
  <cols>
    <col min="1" max="1" width="29.8515625" style="0" customWidth="1"/>
    <col min="2" max="2" width="15.14062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00390625" style="0" customWidth="1"/>
    <col min="7" max="7" width="1.7109375" style="0" customWidth="1"/>
    <col min="8" max="8" width="13.00390625" style="0" customWidth="1"/>
    <col min="9" max="9" width="1.7109375" style="0" customWidth="1"/>
    <col min="10" max="10" width="13.00390625" style="0" customWidth="1"/>
    <col min="11" max="11" width="1.7109375" style="0" customWidth="1"/>
    <col min="12" max="12" width="15.57421875" style="0" customWidth="1"/>
  </cols>
  <sheetData>
    <row r="1" spans="1:12" ht="15.75">
      <c r="A1" s="63" t="s">
        <v>404</v>
      </c>
      <c r="F1" s="63"/>
      <c r="G1" s="172"/>
      <c r="L1" s="197">
        <f>SUM(B18)</f>
        <v>155000</v>
      </c>
    </row>
    <row r="3" spans="1:12" ht="12.75">
      <c r="A3" s="50" t="s">
        <v>15</v>
      </c>
      <c r="B3" s="50" t="s">
        <v>754</v>
      </c>
      <c r="C3" s="71"/>
      <c r="D3" s="50" t="s">
        <v>656</v>
      </c>
      <c r="F3" s="50" t="s">
        <v>563</v>
      </c>
      <c r="H3" s="50" t="s">
        <v>403</v>
      </c>
      <c r="J3" s="50" t="s">
        <v>342</v>
      </c>
      <c r="L3" s="50" t="s">
        <v>18</v>
      </c>
    </row>
    <row r="4" spans="2:12" ht="12.75">
      <c r="B4" s="111"/>
      <c r="C4" s="144"/>
      <c r="D4" s="111"/>
      <c r="F4" s="111"/>
      <c r="H4" s="111"/>
      <c r="J4" s="111"/>
      <c r="L4" s="111"/>
    </row>
    <row r="5" spans="1:12" ht="12.75">
      <c r="A5" t="s">
        <v>328</v>
      </c>
      <c r="B5" s="111">
        <v>500</v>
      </c>
      <c r="C5" s="144"/>
      <c r="D5" s="111">
        <v>500</v>
      </c>
      <c r="F5" s="111">
        <v>500</v>
      </c>
      <c r="H5" s="111">
        <v>500</v>
      </c>
      <c r="J5" s="111">
        <v>500</v>
      </c>
      <c r="L5" s="111">
        <v>500</v>
      </c>
    </row>
    <row r="6" spans="1:12" ht="12.75">
      <c r="A6" t="s">
        <v>329</v>
      </c>
      <c r="B6" s="111"/>
      <c r="C6" s="144"/>
      <c r="D6" s="111"/>
      <c r="F6" s="111"/>
      <c r="H6" s="111"/>
      <c r="J6" s="111"/>
      <c r="L6" s="111"/>
    </row>
    <row r="7" spans="1:12" ht="12.75">
      <c r="A7" t="s">
        <v>330</v>
      </c>
      <c r="B7" s="111"/>
      <c r="C7" s="144"/>
      <c r="D7" s="111"/>
      <c r="F7" s="111"/>
      <c r="H7" s="111"/>
      <c r="J7" s="111"/>
      <c r="L7" s="111"/>
    </row>
    <row r="8" spans="1:12" ht="12.75">
      <c r="A8" s="132" t="s">
        <v>331</v>
      </c>
      <c r="B8" s="111"/>
      <c r="C8" s="144"/>
      <c r="D8" s="111"/>
      <c r="F8" s="111"/>
      <c r="H8" s="111"/>
      <c r="J8" s="111"/>
      <c r="L8" s="111"/>
    </row>
    <row r="9" spans="1:12" ht="12.75">
      <c r="A9" s="132" t="s">
        <v>265</v>
      </c>
      <c r="B9" s="111"/>
      <c r="C9" s="144"/>
      <c r="D9" s="111"/>
      <c r="F9" s="111"/>
      <c r="H9" s="111"/>
      <c r="J9" s="111"/>
      <c r="L9" s="111"/>
    </row>
    <row r="10" spans="1:12" ht="12.75">
      <c r="A10" s="132"/>
      <c r="B10" s="111"/>
      <c r="C10" s="144"/>
      <c r="D10" s="111"/>
      <c r="F10" s="111"/>
      <c r="H10" s="111"/>
      <c r="J10" s="111"/>
      <c r="L10" s="111"/>
    </row>
    <row r="11" spans="1:12" ht="12.75">
      <c r="A11" s="132"/>
      <c r="B11" s="111"/>
      <c r="C11" s="144"/>
      <c r="D11" s="111"/>
      <c r="F11" s="111"/>
      <c r="H11" s="111"/>
      <c r="J11" s="111"/>
      <c r="L11" s="111"/>
    </row>
    <row r="12" spans="2:12" ht="12.75">
      <c r="B12" s="111"/>
      <c r="C12" s="144"/>
      <c r="D12" s="111"/>
      <c r="F12" s="111"/>
      <c r="H12" s="111"/>
      <c r="J12" s="111"/>
      <c r="L12" s="111"/>
    </row>
    <row r="13" spans="2:12" ht="12.75">
      <c r="B13" s="173">
        <v>105464</v>
      </c>
      <c r="C13" s="145"/>
      <c r="D13" s="173">
        <v>89959</v>
      </c>
      <c r="F13" s="173">
        <v>136035</v>
      </c>
      <c r="H13" s="173">
        <v>136035</v>
      </c>
      <c r="J13" s="173">
        <v>112374</v>
      </c>
      <c r="L13" s="173">
        <v>112374</v>
      </c>
    </row>
    <row r="14" spans="1:12" ht="12.75">
      <c r="A14" s="63" t="s">
        <v>30</v>
      </c>
      <c r="B14" s="103">
        <f>SUM(B5:B13)</f>
        <v>105964</v>
      </c>
      <c r="C14" s="96"/>
      <c r="D14" s="111">
        <f>SUM(D5:D13)</f>
        <v>90459</v>
      </c>
      <c r="F14" s="111">
        <f>SUM(F5:F13)</f>
        <v>136535</v>
      </c>
      <c r="H14" s="111">
        <f>SUM(H5:H13)</f>
        <v>136535</v>
      </c>
      <c r="J14" s="111">
        <f>SUM(J5:J13)</f>
        <v>112874</v>
      </c>
      <c r="L14" s="111">
        <f>SUM(L5:L13)</f>
        <v>112874</v>
      </c>
    </row>
    <row r="16" spans="1:12" ht="12.75">
      <c r="A16" s="113" t="s">
        <v>638</v>
      </c>
      <c r="B16" s="157">
        <v>49036</v>
      </c>
      <c r="D16" s="157">
        <v>64541</v>
      </c>
      <c r="F16" s="157">
        <v>18465</v>
      </c>
      <c r="H16" s="157">
        <v>18465</v>
      </c>
      <c r="J16" s="157">
        <v>40000</v>
      </c>
      <c r="L16" s="157">
        <v>40000</v>
      </c>
    </row>
    <row r="17" spans="1:12" ht="12.75">
      <c r="A17" s="113" t="s">
        <v>332</v>
      </c>
      <c r="B17" s="125"/>
      <c r="D17" s="125"/>
      <c r="F17" s="125"/>
      <c r="H17" s="125"/>
      <c r="J17" s="125"/>
      <c r="L17" s="125"/>
    </row>
    <row r="18" spans="1:12" ht="12.75">
      <c r="A18" s="78"/>
      <c r="B18" s="65">
        <f>SUM(B14:B16)</f>
        <v>155000</v>
      </c>
      <c r="D18" s="57">
        <f>SUM(D14:D16)</f>
        <v>155000</v>
      </c>
      <c r="F18" s="57">
        <f>SUM(F14:F16)</f>
        <v>155000</v>
      </c>
      <c r="H18" s="57">
        <f>SUM(H14:H16)</f>
        <v>155000</v>
      </c>
      <c r="J18" s="125">
        <f>SUM(J14:J16)</f>
        <v>152874</v>
      </c>
      <c r="L18" s="125">
        <f>SUM(L14:L16)</f>
        <v>152874</v>
      </c>
    </row>
    <row r="19" spans="2:12" ht="12.75">
      <c r="B19" s="125"/>
      <c r="J19" s="63"/>
      <c r="L19" s="57"/>
    </row>
    <row r="20" spans="1:10" ht="12.75">
      <c r="A20" s="297" t="s">
        <v>759</v>
      </c>
      <c r="B20" s="125"/>
      <c r="J20" s="63"/>
    </row>
    <row r="21" spans="1:10" ht="12.75">
      <c r="A21" s="297" t="s">
        <v>756</v>
      </c>
      <c r="J21" s="63"/>
    </row>
    <row r="22" spans="1:11" ht="12.75">
      <c r="A22" s="297" t="s">
        <v>650</v>
      </c>
      <c r="C22" s="52"/>
      <c r="D22" s="52"/>
      <c r="F22" s="52"/>
      <c r="H22" s="52"/>
      <c r="J22" s="175"/>
      <c r="K22" s="52"/>
    </row>
    <row r="23" spans="1:7" ht="12.75">
      <c r="A23" s="297" t="s">
        <v>550</v>
      </c>
      <c r="B23" s="125"/>
      <c r="C23" s="52"/>
      <c r="D23" s="52"/>
      <c r="F23" s="52"/>
      <c r="G23" s="52"/>
    </row>
    <row r="24" spans="1:7" ht="12.75">
      <c r="A24" s="78" t="s">
        <v>438</v>
      </c>
      <c r="B24" s="125"/>
      <c r="C24" s="52"/>
      <c r="D24" s="52"/>
      <c r="F24" s="52"/>
      <c r="G24" s="52"/>
    </row>
    <row r="25" spans="1:8" ht="12.75">
      <c r="A25" s="78"/>
      <c r="B25" s="125"/>
      <c r="C25" s="52"/>
      <c r="D25" s="52"/>
      <c r="F25" s="52"/>
      <c r="H25" s="176"/>
    </row>
    <row r="28" spans="3:7" ht="12.75">
      <c r="C28" s="52"/>
      <c r="F28" s="52"/>
      <c r="G28" s="52"/>
    </row>
    <row r="29" spans="3:7" ht="12.75">
      <c r="C29" s="52"/>
      <c r="D29" s="52"/>
      <c r="F29" s="52"/>
      <c r="G29" s="52"/>
    </row>
  </sheetData>
  <sheetProtection/>
  <printOptions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23.140625" style="0" customWidth="1"/>
    <col min="2" max="2" width="10.421875" style="0" customWidth="1"/>
    <col min="3" max="3" width="12.8515625" style="0" customWidth="1"/>
    <col min="4" max="4" width="1.7109375" style="0" customWidth="1"/>
    <col min="5" max="5" width="10.421875" style="0" customWidth="1"/>
    <col min="6" max="6" width="12.8515625" style="0" customWidth="1"/>
    <col min="7" max="7" width="1.7109375" style="0" customWidth="1"/>
    <col min="8" max="8" width="10.421875" style="0" customWidth="1"/>
    <col min="9" max="9" width="13.00390625" style="0" customWidth="1"/>
    <col min="10" max="10" width="1.7109375" style="0" customWidth="1"/>
    <col min="11" max="11" width="10.421875" style="0" customWidth="1"/>
    <col min="12" max="12" width="15.421875" style="0" customWidth="1"/>
    <col min="13" max="13" width="14.8515625" style="0" bestFit="1" customWidth="1"/>
  </cols>
  <sheetData>
    <row r="1" spans="1:12" ht="15.75">
      <c r="A1" s="48" t="s">
        <v>405</v>
      </c>
      <c r="K1" s="63"/>
      <c r="L1" s="197">
        <f>SUM(C20)</f>
        <v>169000</v>
      </c>
    </row>
    <row r="3" spans="1:13" ht="12.75">
      <c r="A3" s="84" t="s">
        <v>15</v>
      </c>
      <c r="B3" s="84" t="s">
        <v>754</v>
      </c>
      <c r="C3" s="84" t="s">
        <v>755</v>
      </c>
      <c r="D3" s="85"/>
      <c r="E3" s="84" t="s">
        <v>640</v>
      </c>
      <c r="F3" s="84" t="s">
        <v>656</v>
      </c>
      <c r="G3" s="78"/>
      <c r="H3" s="84" t="s">
        <v>543</v>
      </c>
      <c r="I3" s="84" t="s">
        <v>563</v>
      </c>
      <c r="J3" s="78"/>
      <c r="K3" s="84" t="s">
        <v>373</v>
      </c>
      <c r="L3" s="84" t="s">
        <v>403</v>
      </c>
      <c r="M3" s="72"/>
    </row>
    <row r="4" spans="1:13" ht="12.75">
      <c r="A4" s="52"/>
      <c r="B4" s="72"/>
      <c r="C4" s="72"/>
      <c r="D4" s="82"/>
      <c r="E4" s="72"/>
      <c r="F4" s="72"/>
      <c r="H4" s="72"/>
      <c r="I4" s="72"/>
      <c r="K4" s="72"/>
      <c r="L4" s="72"/>
      <c r="M4" s="72"/>
    </row>
    <row r="5" spans="1:13" ht="12.75">
      <c r="A5" s="52" t="s">
        <v>333</v>
      </c>
      <c r="B5" s="177"/>
      <c r="C5" s="74"/>
      <c r="D5" s="82"/>
      <c r="E5" s="177"/>
      <c r="F5" s="74"/>
      <c r="H5" s="177"/>
      <c r="I5" s="74"/>
      <c r="K5" s="177"/>
      <c r="L5" s="74"/>
      <c r="M5" s="72"/>
    </row>
    <row r="6" spans="1:13" ht="12.75">
      <c r="A6" s="52" t="s">
        <v>334</v>
      </c>
      <c r="B6" s="177"/>
      <c r="C6" s="57">
        <v>110000</v>
      </c>
      <c r="D6" s="96"/>
      <c r="E6" s="177"/>
      <c r="F6" s="57">
        <v>110000</v>
      </c>
      <c r="H6" s="177"/>
      <c r="I6" s="57">
        <v>100000</v>
      </c>
      <c r="K6" s="177"/>
      <c r="L6" s="57">
        <v>110000</v>
      </c>
      <c r="M6" s="72"/>
    </row>
    <row r="7" spans="1:13" ht="12.75">
      <c r="A7" s="52"/>
      <c r="B7" s="177"/>
      <c r="C7" s="57"/>
      <c r="D7" s="96"/>
      <c r="E7" s="177"/>
      <c r="F7" s="57"/>
      <c r="H7" s="177"/>
      <c r="I7" s="57"/>
      <c r="K7" s="177"/>
      <c r="L7" s="57"/>
      <c r="M7" s="72"/>
    </row>
    <row r="8" spans="1:13" ht="12.75">
      <c r="A8" s="133"/>
      <c r="B8" s="177"/>
      <c r="C8" s="57"/>
      <c r="D8" s="96"/>
      <c r="E8" s="177"/>
      <c r="F8" s="57"/>
      <c r="H8" s="177"/>
      <c r="I8" s="57"/>
      <c r="K8" s="177"/>
      <c r="L8" s="57"/>
      <c r="M8" s="72"/>
    </row>
    <row r="9" spans="1:13" ht="12.75">
      <c r="A9" s="133"/>
      <c r="B9" s="177"/>
      <c r="C9" s="57"/>
      <c r="D9" s="96"/>
      <c r="E9" s="177"/>
      <c r="F9" s="57"/>
      <c r="H9" s="177"/>
      <c r="I9" s="57"/>
      <c r="K9" s="177"/>
      <c r="L9" s="57">
        <v>8155</v>
      </c>
      <c r="M9" s="72"/>
    </row>
    <row r="10" spans="1:13" ht="12.75">
      <c r="A10" s="133"/>
      <c r="B10" s="177"/>
      <c r="C10" s="74"/>
      <c r="D10" s="82"/>
      <c r="E10" s="177"/>
      <c r="F10" s="74"/>
      <c r="H10" s="177"/>
      <c r="I10" s="74"/>
      <c r="K10" s="177"/>
      <c r="L10" s="74"/>
      <c r="M10" s="72"/>
    </row>
    <row r="11" spans="1:13" ht="12.75">
      <c r="A11" s="133"/>
      <c r="B11" s="177"/>
      <c r="C11" s="74"/>
      <c r="D11" s="82"/>
      <c r="E11" s="177"/>
      <c r="F11" s="74"/>
      <c r="H11" s="177"/>
      <c r="I11" s="74"/>
      <c r="K11" s="177"/>
      <c r="L11" s="74"/>
      <c r="M11" s="72"/>
    </row>
    <row r="12" spans="1:13" ht="12.75">
      <c r="A12" s="52"/>
      <c r="B12" s="177"/>
      <c r="C12" s="74"/>
      <c r="D12" s="82"/>
      <c r="E12" s="177"/>
      <c r="F12" s="74"/>
      <c r="H12" s="177"/>
      <c r="I12" s="74"/>
      <c r="K12" s="177"/>
      <c r="L12" s="74"/>
      <c r="M12" s="72"/>
    </row>
    <row r="13" spans="1:13" ht="12.75">
      <c r="A13" s="52"/>
      <c r="B13" s="177"/>
      <c r="C13" s="74"/>
      <c r="D13" s="82"/>
      <c r="E13" s="177"/>
      <c r="F13" s="74"/>
      <c r="H13" s="177"/>
      <c r="I13" s="74"/>
      <c r="K13" s="177"/>
      <c r="L13" s="74"/>
      <c r="M13" s="72"/>
    </row>
    <row r="14" spans="1:13" ht="12.75">
      <c r="A14" s="52"/>
      <c r="B14" s="177"/>
      <c r="C14" s="75"/>
      <c r="D14" s="82"/>
      <c r="E14" s="177"/>
      <c r="F14" s="75"/>
      <c r="H14" s="177"/>
      <c r="I14" s="75"/>
      <c r="K14" s="177"/>
      <c r="L14" s="75"/>
      <c r="M14" s="72"/>
    </row>
    <row r="15" spans="1:13" ht="12.75">
      <c r="A15" s="63" t="s">
        <v>30</v>
      </c>
      <c r="B15" s="63"/>
      <c r="C15" s="137">
        <f>SUM(C6:C14)</f>
        <v>110000</v>
      </c>
      <c r="D15" s="82"/>
      <c r="E15" s="63"/>
      <c r="F15" s="76">
        <f>SUM(F6:F14)</f>
        <v>110000</v>
      </c>
      <c r="H15" s="63"/>
      <c r="I15" s="76">
        <f>SUM(I6:I14)</f>
        <v>100000</v>
      </c>
      <c r="K15" s="63"/>
      <c r="L15" s="76">
        <f>SUM(L6:L14)</f>
        <v>118155</v>
      </c>
      <c r="M15" s="72"/>
    </row>
    <row r="16" spans="1:13" ht="12.75">
      <c r="A16" s="72"/>
      <c r="B16" s="72"/>
      <c r="C16" s="178"/>
      <c r="D16" s="72"/>
      <c r="E16" s="72"/>
      <c r="F16" s="178"/>
      <c r="H16" s="72"/>
      <c r="I16" s="178"/>
      <c r="K16" s="72"/>
      <c r="L16" s="178"/>
      <c r="M16" s="72"/>
    </row>
    <row r="17" spans="1:13" ht="12.75">
      <c r="A17" s="133" t="s">
        <v>407</v>
      </c>
      <c r="C17" s="179">
        <v>59000</v>
      </c>
      <c r="F17" s="179">
        <v>59000</v>
      </c>
      <c r="G17" s="78"/>
      <c r="I17" s="179">
        <v>69000</v>
      </c>
      <c r="J17" s="78"/>
      <c r="L17" s="179">
        <v>50845</v>
      </c>
      <c r="M17" s="72"/>
    </row>
    <row r="18" spans="1:13" ht="12.75">
      <c r="A18" s="133" t="s">
        <v>406</v>
      </c>
      <c r="M18" s="72"/>
    </row>
    <row r="19" ht="12.75">
      <c r="M19" s="72"/>
    </row>
    <row r="20" spans="3:13" ht="12.75">
      <c r="C20" s="65">
        <f>SUM(C15:C17)</f>
        <v>169000</v>
      </c>
      <c r="F20" s="57">
        <f>SUM(F15:F17)</f>
        <v>169000</v>
      </c>
      <c r="G20" s="78"/>
      <c r="I20" s="57">
        <f>SUM(I15:I17)</f>
        <v>169000</v>
      </c>
      <c r="J20" s="78"/>
      <c r="L20" s="57">
        <f>SUM(L15:L17)</f>
        <v>169000</v>
      </c>
      <c r="M20" s="72"/>
    </row>
    <row r="21" ht="12.75">
      <c r="M21" s="72"/>
    </row>
    <row r="22" spans="2:13" ht="12.75">
      <c r="B22" s="133"/>
      <c r="C22" s="180"/>
      <c r="D22" s="72"/>
      <c r="F22" s="57"/>
      <c r="I22" s="57"/>
      <c r="L22" s="57"/>
      <c r="M22" s="72"/>
    </row>
    <row r="23" spans="1:13" ht="12.75">
      <c r="A23" s="81"/>
      <c r="B23" s="72"/>
      <c r="C23" s="181"/>
      <c r="D23" s="72"/>
      <c r="M23" s="72"/>
    </row>
    <row r="24" spans="2:13" ht="12.75">
      <c r="B24" s="72"/>
      <c r="C24" s="181"/>
      <c r="D24" s="72"/>
      <c r="M24" s="72"/>
    </row>
    <row r="25" spans="3:12" ht="12.75">
      <c r="C25" s="100"/>
      <c r="D25" s="72"/>
      <c r="F25" s="125"/>
      <c r="I25" s="125"/>
      <c r="L25" s="125"/>
    </row>
    <row r="26" spans="3:12" ht="12.75">
      <c r="C26" s="181"/>
      <c r="D26" s="72"/>
      <c r="L26" s="181"/>
    </row>
    <row r="27" spans="3:12" ht="12.75">
      <c r="C27" s="100"/>
      <c r="D27" s="72"/>
      <c r="L27" s="100"/>
    </row>
    <row r="28" spans="3:12" ht="12.75">
      <c r="C28" s="181"/>
      <c r="D28" s="72"/>
      <c r="L28" s="181"/>
    </row>
    <row r="29" spans="1:12" ht="12.75">
      <c r="A29" s="52"/>
      <c r="C29" s="182"/>
      <c r="D29" s="72"/>
      <c r="L29" s="182"/>
    </row>
    <row r="30" spans="3:12" ht="12.75">
      <c r="C30" s="182"/>
      <c r="D30" s="72"/>
      <c r="L30" s="182"/>
    </row>
    <row r="31" spans="1:12" ht="12.75">
      <c r="A31" s="81"/>
      <c r="C31" s="180"/>
      <c r="D31" s="72"/>
      <c r="L31" s="180"/>
    </row>
    <row r="32" spans="3:12" ht="12.75">
      <c r="C32" s="183"/>
      <c r="D32" s="72"/>
      <c r="L32" s="183"/>
    </row>
  </sheetData>
  <sheetProtection/>
  <printOptions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view="pageLayout" workbookViewId="0" topLeftCell="A1">
      <selection activeCell="C7" sqref="C6:C8"/>
    </sheetView>
  </sheetViews>
  <sheetFormatPr defaultColWidth="9.140625" defaultRowHeight="12.75"/>
  <cols>
    <col min="1" max="1" width="21.28125" style="0" customWidth="1"/>
    <col min="2" max="3" width="13.140625" style="0" customWidth="1"/>
    <col min="4" max="4" width="1.7109375" style="0" customWidth="1"/>
    <col min="5" max="5" width="9.28125" style="0" customWidth="1"/>
    <col min="6" max="6" width="13.28125" style="0" customWidth="1"/>
    <col min="7" max="7" width="1.7109375" style="0" customWidth="1"/>
    <col min="8" max="8" width="8.7109375" style="0" customWidth="1"/>
    <col min="9" max="9" width="13.421875" style="0" customWidth="1"/>
    <col min="10" max="10" width="1.7109375" style="0" customWidth="1"/>
    <col min="11" max="11" width="8.421875" style="0" customWidth="1"/>
    <col min="12" max="12" width="13.8515625" style="0" customWidth="1"/>
    <col min="13" max="13" width="13.57421875" style="0" bestFit="1" customWidth="1"/>
  </cols>
  <sheetData>
    <row r="1" spans="1:12" ht="15.75">
      <c r="A1" s="48" t="s">
        <v>408</v>
      </c>
      <c r="K1" s="63"/>
      <c r="L1" s="197">
        <f>SUM(C15)</f>
        <v>5000</v>
      </c>
    </row>
    <row r="3" spans="1:13" ht="12.75">
      <c r="A3" s="50" t="s">
        <v>15</v>
      </c>
      <c r="B3" s="50" t="s">
        <v>754</v>
      </c>
      <c r="C3" s="50" t="s">
        <v>755</v>
      </c>
      <c r="D3" s="71"/>
      <c r="E3" s="50" t="s">
        <v>640</v>
      </c>
      <c r="F3" s="50" t="s">
        <v>656</v>
      </c>
      <c r="G3" s="52"/>
      <c r="H3" s="50" t="s">
        <v>543</v>
      </c>
      <c r="I3" s="50" t="s">
        <v>563</v>
      </c>
      <c r="J3" s="52"/>
      <c r="K3" s="50" t="s">
        <v>373</v>
      </c>
      <c r="L3" s="50" t="s">
        <v>403</v>
      </c>
      <c r="M3" s="72"/>
    </row>
    <row r="4" spans="1:13" ht="12.75">
      <c r="A4" s="52"/>
      <c r="B4" s="52"/>
      <c r="C4" s="52"/>
      <c r="D4" s="96"/>
      <c r="E4" s="52"/>
      <c r="F4" s="52"/>
      <c r="G4" s="52"/>
      <c r="H4" s="52"/>
      <c r="I4" s="52"/>
      <c r="J4" s="52"/>
      <c r="K4" s="52"/>
      <c r="L4" s="52"/>
      <c r="M4" s="72"/>
    </row>
    <row r="5" spans="1:13" ht="12.75">
      <c r="A5" s="52" t="s">
        <v>333</v>
      </c>
      <c r="B5" s="111"/>
      <c r="C5" s="57"/>
      <c r="D5" s="96"/>
      <c r="E5" s="111"/>
      <c r="F5" s="57"/>
      <c r="G5" s="52"/>
      <c r="H5" s="111"/>
      <c r="I5" s="57"/>
      <c r="J5" s="52"/>
      <c r="K5" s="111"/>
      <c r="L5" s="57"/>
      <c r="M5" s="72"/>
    </row>
    <row r="6" spans="1:13" ht="12.75">
      <c r="A6" s="52" t="s">
        <v>335</v>
      </c>
      <c r="B6" s="111"/>
      <c r="C6" s="57">
        <v>5000</v>
      </c>
      <c r="D6" s="96"/>
      <c r="E6" s="111"/>
      <c r="F6" s="57">
        <v>10000</v>
      </c>
      <c r="G6" s="52"/>
      <c r="H6" s="111"/>
      <c r="I6" s="57">
        <v>10000</v>
      </c>
      <c r="J6" s="52"/>
      <c r="K6" s="111"/>
      <c r="L6" s="57">
        <v>10000</v>
      </c>
      <c r="M6" s="72"/>
    </row>
    <row r="7" spans="1:13" ht="12.75">
      <c r="A7" s="52" t="s">
        <v>336</v>
      </c>
      <c r="B7" s="111"/>
      <c r="C7" s="57"/>
      <c r="D7" s="96"/>
      <c r="E7" s="111"/>
      <c r="F7" s="57"/>
      <c r="G7" s="52"/>
      <c r="H7" s="111"/>
      <c r="I7" s="57"/>
      <c r="J7" s="52"/>
      <c r="K7" s="111"/>
      <c r="L7" s="57"/>
      <c r="M7" s="72"/>
    </row>
    <row r="8" spans="1:13" ht="12.75">
      <c r="A8" s="52" t="s">
        <v>337</v>
      </c>
      <c r="B8" s="111"/>
      <c r="C8" s="57"/>
      <c r="D8" s="96"/>
      <c r="E8" s="111"/>
      <c r="F8" s="57"/>
      <c r="G8" s="52"/>
      <c r="H8" s="111"/>
      <c r="I8" s="57"/>
      <c r="J8" s="52"/>
      <c r="K8" s="111"/>
      <c r="L8" s="57"/>
      <c r="M8" s="72"/>
    </row>
    <row r="9" spans="1:13" ht="12.75">
      <c r="A9" s="52"/>
      <c r="B9" s="111"/>
      <c r="C9" s="57"/>
      <c r="D9" s="96"/>
      <c r="E9" s="111"/>
      <c r="F9" s="57"/>
      <c r="G9" s="52"/>
      <c r="H9" s="111"/>
      <c r="I9" s="57"/>
      <c r="J9" s="52"/>
      <c r="K9" s="111"/>
      <c r="L9" s="57"/>
      <c r="M9" s="72"/>
    </row>
    <row r="10" spans="1:13" ht="12.75">
      <c r="A10" s="52"/>
      <c r="B10" s="111"/>
      <c r="C10" s="57"/>
      <c r="D10" s="96"/>
      <c r="E10" s="111"/>
      <c r="F10" s="57"/>
      <c r="G10" s="52"/>
      <c r="H10" s="111"/>
      <c r="I10" s="57"/>
      <c r="J10" s="52"/>
      <c r="K10" s="111"/>
      <c r="L10" s="57"/>
      <c r="M10" s="72"/>
    </row>
    <row r="11" spans="1:13" ht="12.75">
      <c r="A11" s="52"/>
      <c r="B11" s="111"/>
      <c r="C11" s="57"/>
      <c r="D11" s="96"/>
      <c r="E11" s="111"/>
      <c r="F11" s="57"/>
      <c r="G11" s="52"/>
      <c r="H11" s="111"/>
      <c r="I11" s="57"/>
      <c r="J11" s="52"/>
      <c r="K11" s="111"/>
      <c r="L11" s="57"/>
      <c r="M11" s="72"/>
    </row>
    <row r="12" spans="1:13" ht="12.75">
      <c r="A12" s="52"/>
      <c r="B12" s="111"/>
      <c r="C12" s="57"/>
      <c r="D12" s="96"/>
      <c r="E12" s="111"/>
      <c r="F12" s="57"/>
      <c r="G12" s="52"/>
      <c r="H12" s="111"/>
      <c r="I12" s="57"/>
      <c r="J12" s="52"/>
      <c r="K12" s="111"/>
      <c r="L12" s="57"/>
      <c r="M12" s="72"/>
    </row>
    <row r="13" spans="1:13" ht="12.75">
      <c r="A13" s="52"/>
      <c r="B13" s="111"/>
      <c r="C13" s="57"/>
      <c r="D13" s="96"/>
      <c r="E13" s="111"/>
      <c r="F13" s="57"/>
      <c r="G13" s="52"/>
      <c r="H13" s="111"/>
      <c r="I13" s="57"/>
      <c r="J13" s="52"/>
      <c r="K13" s="111"/>
      <c r="L13" s="57"/>
      <c r="M13" s="72"/>
    </row>
    <row r="14" spans="1:13" ht="12.75">
      <c r="A14" s="52"/>
      <c r="B14" s="111"/>
      <c r="C14" s="60"/>
      <c r="D14" s="96"/>
      <c r="E14" s="111"/>
      <c r="F14" s="60"/>
      <c r="G14" s="52"/>
      <c r="H14" s="111"/>
      <c r="I14" s="60"/>
      <c r="J14" s="52"/>
      <c r="K14" s="111"/>
      <c r="L14" s="60"/>
      <c r="M14" s="72"/>
    </row>
    <row r="15" spans="1:13" ht="12.75">
      <c r="A15" s="63" t="s">
        <v>30</v>
      </c>
      <c r="B15" s="54"/>
      <c r="C15" s="137">
        <f>SUM(C6:C14)</f>
        <v>5000</v>
      </c>
      <c r="D15" s="96"/>
      <c r="E15" s="54"/>
      <c r="F15" s="76">
        <f>SUM(F6:F14)</f>
        <v>10000</v>
      </c>
      <c r="G15" s="52"/>
      <c r="H15" s="54"/>
      <c r="I15" s="76">
        <f>SUM(I6:I14)</f>
        <v>10000</v>
      </c>
      <c r="J15" s="52"/>
      <c r="K15" s="54"/>
      <c r="L15" s="76">
        <f>SUM(L6:L14)</f>
        <v>10000</v>
      </c>
      <c r="M15" s="72"/>
    </row>
    <row r="16" spans="1:13" ht="12.75">
      <c r="A16" s="72"/>
      <c r="B16" s="72"/>
      <c r="C16" s="178"/>
      <c r="D16" s="72"/>
      <c r="F16" s="111"/>
      <c r="H16" s="72"/>
      <c r="I16" s="178"/>
      <c r="J16" s="72"/>
      <c r="K16" s="74"/>
      <c r="L16" s="152"/>
      <c r="M16" s="72"/>
    </row>
    <row r="17" spans="1:13" ht="12.75">
      <c r="A17" s="297" t="s">
        <v>859</v>
      </c>
      <c r="B17" s="72"/>
      <c r="C17" s="180"/>
      <c r="D17" s="72"/>
      <c r="F17" s="111"/>
      <c r="H17" s="72"/>
      <c r="I17" s="180"/>
      <c r="J17" s="72"/>
      <c r="M17" s="72"/>
    </row>
    <row r="18" spans="1:13" ht="12.75">
      <c r="A18" s="297" t="s">
        <v>767</v>
      </c>
      <c r="B18" s="72"/>
      <c r="C18" s="181"/>
      <c r="D18" s="72"/>
      <c r="E18" s="72" t="s">
        <v>675</v>
      </c>
      <c r="F18" s="95"/>
      <c r="G18" s="72"/>
      <c r="J18" s="52"/>
      <c r="K18" s="72"/>
      <c r="L18" s="72"/>
      <c r="M18" s="72"/>
    </row>
    <row r="19" spans="1:13" ht="12.75">
      <c r="A19" s="123" t="s">
        <v>749</v>
      </c>
      <c r="B19" s="72" t="s">
        <v>565</v>
      </c>
      <c r="C19" s="181"/>
      <c r="D19" s="72"/>
      <c r="E19" s="72" t="s">
        <v>674</v>
      </c>
      <c r="F19" s="95"/>
      <c r="G19" s="72"/>
      <c r="H19" s="74"/>
      <c r="J19" s="52"/>
      <c r="K19" s="72"/>
      <c r="L19" s="72"/>
      <c r="M19" s="72"/>
    </row>
    <row r="20" spans="1:13" ht="12.75">
      <c r="A20" s="78" t="s">
        <v>748</v>
      </c>
      <c r="B20" s="133"/>
      <c r="C20" s="182"/>
      <c r="D20" s="72"/>
      <c r="E20" s="133"/>
      <c r="F20" s="184"/>
      <c r="G20" s="72"/>
      <c r="J20" s="52"/>
      <c r="K20" s="74"/>
      <c r="L20" s="158"/>
      <c r="M20" s="72"/>
    </row>
    <row r="21" spans="1:13" ht="12.75">
      <c r="A21" s="78" t="s">
        <v>439</v>
      </c>
      <c r="B21" s="133"/>
      <c r="C21" s="182"/>
      <c r="D21" s="72"/>
      <c r="F21" s="185"/>
      <c r="G21" s="72"/>
      <c r="J21" s="52"/>
      <c r="K21" s="113"/>
      <c r="M21" s="72"/>
    </row>
    <row r="22" spans="1:13" ht="12.75">
      <c r="A22" s="78" t="s">
        <v>338</v>
      </c>
      <c r="C22" s="181"/>
      <c r="D22" s="72"/>
      <c r="F22" s="186"/>
      <c r="G22" s="72"/>
      <c r="I22" s="181"/>
      <c r="K22" s="74"/>
      <c r="L22" s="158"/>
      <c r="M22" s="72"/>
    </row>
    <row r="23" spans="1:13" ht="12.75">
      <c r="A23" s="78" t="s">
        <v>339</v>
      </c>
      <c r="C23" s="182"/>
      <c r="D23" s="72"/>
      <c r="F23" s="186"/>
      <c r="G23" s="72"/>
      <c r="I23" s="182"/>
      <c r="K23" s="74"/>
      <c r="L23" s="158"/>
      <c r="M23" s="72"/>
    </row>
    <row r="24" spans="1:12" ht="12.75">
      <c r="A24" s="78" t="s">
        <v>340</v>
      </c>
      <c r="C24" s="182"/>
      <c r="D24" s="72"/>
      <c r="F24" s="186"/>
      <c r="G24" s="72"/>
      <c r="I24" s="182"/>
      <c r="K24" s="113"/>
      <c r="L24" s="158"/>
    </row>
    <row r="25" spans="1:12" ht="12.75">
      <c r="A25" s="78" t="s">
        <v>341</v>
      </c>
      <c r="C25" s="180"/>
      <c r="D25" s="72"/>
      <c r="G25" s="72"/>
      <c r="I25" s="180"/>
      <c r="K25" s="113"/>
      <c r="L25" s="158"/>
    </row>
    <row r="26" spans="3:12" ht="12.75">
      <c r="C26" s="135"/>
      <c r="D26" s="72"/>
      <c r="G26" s="72"/>
      <c r="I26" s="135"/>
      <c r="K26" s="113"/>
      <c r="L26" s="158"/>
    </row>
    <row r="27" spans="1:12" ht="12.75">
      <c r="A27" s="133"/>
      <c r="B27" s="133"/>
      <c r="C27" s="182"/>
      <c r="E27" s="133"/>
      <c r="I27" s="182"/>
      <c r="K27" s="74"/>
      <c r="L27" s="74"/>
    </row>
    <row r="28" spans="3:12" ht="12.75">
      <c r="C28" s="100"/>
      <c r="I28" s="100"/>
      <c r="K28" s="74"/>
      <c r="L28" s="77"/>
    </row>
    <row r="29" spans="3:12" ht="12.75">
      <c r="C29" s="135"/>
      <c r="K29" s="74"/>
      <c r="L29" s="74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view="pageLayout" workbookViewId="0" topLeftCell="A1">
      <selection activeCell="I32" sqref="I32"/>
    </sheetView>
  </sheetViews>
  <sheetFormatPr defaultColWidth="9.140625" defaultRowHeight="12.75"/>
  <cols>
    <col min="1" max="1" width="20.7109375" style="0" customWidth="1"/>
    <col min="2" max="2" width="12.57421875" style="0" customWidth="1"/>
    <col min="3" max="3" width="12.28125" style="0" customWidth="1"/>
    <col min="4" max="4" width="1.7109375" style="0" customWidth="1"/>
    <col min="5" max="5" width="13.421875" style="0" customWidth="1"/>
    <col min="6" max="6" width="1.7109375" style="0" customWidth="1"/>
    <col min="7" max="7" width="13.28125" style="0" customWidth="1"/>
    <col min="8" max="8" width="1.7109375" style="0" customWidth="1"/>
    <col min="9" max="9" width="13.140625" style="0" customWidth="1"/>
    <col min="10" max="10" width="1.7109375" style="0" customWidth="1"/>
    <col min="11" max="11" width="13.57421875" style="0" customWidth="1"/>
    <col min="12" max="12" width="1.7109375" style="0" customWidth="1"/>
    <col min="13" max="13" width="13.7109375" style="0" customWidth="1"/>
  </cols>
  <sheetData>
    <row r="1" spans="1:13" ht="15.75">
      <c r="A1" s="48" t="s">
        <v>409</v>
      </c>
      <c r="B1" s="48"/>
      <c r="C1" s="48"/>
      <c r="D1" s="48"/>
      <c r="E1" t="s">
        <v>234</v>
      </c>
      <c r="I1" s="63"/>
      <c r="M1" s="197">
        <f>SUM(C16)</f>
        <v>0</v>
      </c>
    </row>
    <row r="2" ht="12.75">
      <c r="I2" s="52"/>
    </row>
    <row r="3" spans="1:13" ht="12.75">
      <c r="A3" s="50" t="s">
        <v>15</v>
      </c>
      <c r="B3" s="50" t="s">
        <v>655</v>
      </c>
      <c r="C3" s="50" t="s">
        <v>656</v>
      </c>
      <c r="D3" s="71"/>
      <c r="E3" s="50" t="s">
        <v>563</v>
      </c>
      <c r="G3" s="50" t="s">
        <v>403</v>
      </c>
      <c r="I3" s="50" t="s">
        <v>342</v>
      </c>
      <c r="K3" s="50" t="s">
        <v>18</v>
      </c>
      <c r="M3" s="50" t="s">
        <v>19</v>
      </c>
    </row>
    <row r="4" spans="1:13" ht="12.75">
      <c r="A4" s="52"/>
      <c r="B4" s="57"/>
      <c r="C4" s="57"/>
      <c r="D4" s="96"/>
      <c r="E4" s="57"/>
      <c r="G4" s="57"/>
      <c r="I4" s="57"/>
      <c r="K4" s="57"/>
      <c r="M4" s="57"/>
    </row>
    <row r="5" spans="1:13" ht="12.75">
      <c r="A5" s="52" t="s">
        <v>343</v>
      </c>
      <c r="B5" s="69"/>
      <c r="C5" s="69"/>
      <c r="D5" s="96"/>
      <c r="E5" s="69"/>
      <c r="G5" s="69"/>
      <c r="I5" s="69"/>
      <c r="K5" s="69"/>
      <c r="M5" s="69"/>
    </row>
    <row r="6" spans="1:4" ht="12.75">
      <c r="A6" s="52" t="s">
        <v>344</v>
      </c>
      <c r="D6" s="96"/>
    </row>
    <row r="7" spans="1:4" ht="12.75">
      <c r="A7" s="52"/>
      <c r="D7" s="96"/>
    </row>
    <row r="8" spans="1:13" ht="12.75">
      <c r="A8" s="52" t="s">
        <v>345</v>
      </c>
      <c r="B8" s="187"/>
      <c r="C8" s="187"/>
      <c r="D8" s="188"/>
      <c r="E8" s="187"/>
      <c r="G8" s="187"/>
      <c r="I8" s="187"/>
      <c r="K8" s="187"/>
      <c r="M8" s="187"/>
    </row>
    <row r="9" spans="1:13" ht="12.75">
      <c r="A9" s="52" t="s">
        <v>344</v>
      </c>
      <c r="B9" s="69"/>
      <c r="C9" s="69"/>
      <c r="D9" s="96"/>
      <c r="E9" s="69"/>
      <c r="G9" s="69"/>
      <c r="I9" s="69"/>
      <c r="K9" s="69"/>
      <c r="M9" s="69"/>
    </row>
    <row r="10" ht="12.75">
      <c r="D10" s="189"/>
    </row>
    <row r="11" spans="1:13" ht="12.75">
      <c r="A11" s="52" t="s">
        <v>346</v>
      </c>
      <c r="K11" s="187">
        <v>46116</v>
      </c>
      <c r="M11" s="187">
        <v>46116</v>
      </c>
    </row>
    <row r="12" spans="1:13" ht="12.75">
      <c r="A12" s="52" t="s">
        <v>344</v>
      </c>
      <c r="B12" s="69"/>
      <c r="C12" s="69"/>
      <c r="D12" s="189"/>
      <c r="E12" s="69"/>
      <c r="G12" s="69"/>
      <c r="I12" s="69"/>
      <c r="K12" s="69"/>
      <c r="M12" s="69"/>
    </row>
    <row r="13" spans="1:13" ht="12.75">
      <c r="A13" s="52"/>
      <c r="B13" s="187">
        <v>0</v>
      </c>
      <c r="C13" s="187">
        <v>0</v>
      </c>
      <c r="D13" s="189"/>
      <c r="E13" s="187">
        <v>0</v>
      </c>
      <c r="G13" s="187">
        <v>50000</v>
      </c>
      <c r="I13" s="187">
        <v>47580</v>
      </c>
      <c r="K13" s="69"/>
      <c r="M13" s="69"/>
    </row>
    <row r="14" spans="1:13" ht="12.75">
      <c r="A14" s="269" t="s">
        <v>347</v>
      </c>
      <c r="B14" s="69"/>
      <c r="C14" s="69"/>
      <c r="D14" s="189"/>
      <c r="E14" s="69"/>
      <c r="G14" s="69"/>
      <c r="I14" s="69"/>
      <c r="K14" s="69"/>
      <c r="M14" s="69"/>
    </row>
    <row r="15" spans="2:13" ht="12.75">
      <c r="B15" s="129"/>
      <c r="C15" s="129"/>
      <c r="D15" s="96"/>
      <c r="E15" s="129"/>
      <c r="G15" s="129"/>
      <c r="I15" s="129"/>
      <c r="K15" s="129"/>
      <c r="M15" s="129"/>
    </row>
    <row r="16" spans="1:13" ht="12.75">
      <c r="A16" s="63" t="s">
        <v>30</v>
      </c>
      <c r="B16" s="65"/>
      <c r="C16" s="65">
        <f>SUM(C8:C15)</f>
        <v>0</v>
      </c>
      <c r="D16" s="83"/>
      <c r="E16" s="65">
        <f>SUM(E8:E15)</f>
        <v>0</v>
      </c>
      <c r="G16" s="57">
        <f>SUM(G8:G15)</f>
        <v>50000</v>
      </c>
      <c r="I16" s="57">
        <f>SUM(I8:I15)</f>
        <v>47580</v>
      </c>
      <c r="K16" s="57">
        <f>SUM(K8:K15)</f>
        <v>46116</v>
      </c>
      <c r="M16" s="57">
        <f>SUM(M8:M15)</f>
        <v>46116</v>
      </c>
    </row>
    <row r="17" spans="1:11" ht="12.75">
      <c r="A17" s="52"/>
      <c r="B17" s="57"/>
      <c r="C17" s="57"/>
      <c r="D17" s="52"/>
      <c r="E17" s="57"/>
      <c r="G17" s="57"/>
      <c r="I17" s="57"/>
      <c r="K17" s="52"/>
    </row>
    <row r="18" spans="1:11" ht="12.75">
      <c r="A18" s="52"/>
      <c r="B18" s="187"/>
      <c r="C18" s="187"/>
      <c r="E18" s="187"/>
      <c r="G18" s="187"/>
      <c r="I18" s="187"/>
      <c r="K18" s="57"/>
    </row>
    <row r="19" spans="9:11" ht="12.75">
      <c r="I19" s="57"/>
      <c r="K19" s="57"/>
    </row>
    <row r="20" spans="1:11" ht="15.75">
      <c r="A20" s="78" t="s">
        <v>668</v>
      </c>
      <c r="C20" s="48" t="s">
        <v>657</v>
      </c>
      <c r="I20" s="57"/>
      <c r="K20" s="57"/>
    </row>
    <row r="21" spans="1:10" ht="12.75">
      <c r="A21" s="52" t="s">
        <v>415</v>
      </c>
      <c r="B21" s="52"/>
      <c r="C21" s="52"/>
      <c r="D21" s="52"/>
      <c r="E21" s="52"/>
      <c r="F21" s="52"/>
      <c r="G21" s="52"/>
      <c r="H21" s="52"/>
      <c r="I21" s="57"/>
      <c r="J21" s="52"/>
    </row>
    <row r="22" spans="1:10" ht="12.75">
      <c r="A22" s="52" t="s">
        <v>414</v>
      </c>
      <c r="B22" s="52"/>
      <c r="C22" s="52"/>
      <c r="D22" s="52"/>
      <c r="E22" s="52"/>
      <c r="F22" s="52"/>
      <c r="G22" s="52"/>
      <c r="H22" s="52"/>
      <c r="I22" s="57"/>
      <c r="J22" s="52"/>
    </row>
    <row r="23" ht="12.75">
      <c r="A23" t="s">
        <v>413</v>
      </c>
    </row>
    <row r="24" ht="12.75">
      <c r="A24" t="s">
        <v>412</v>
      </c>
    </row>
    <row r="25" ht="12.75">
      <c r="A25" t="s">
        <v>411</v>
      </c>
    </row>
    <row r="26" ht="12.75">
      <c r="A26" t="s">
        <v>410</v>
      </c>
    </row>
  </sheetData>
  <sheetProtection/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23.00390625" style="0" customWidth="1"/>
    <col min="2" max="2" width="11.8515625" style="0" customWidth="1"/>
    <col min="3" max="3" width="12.140625" style="0" customWidth="1"/>
    <col min="4" max="4" width="1.7109375" style="0" customWidth="1"/>
    <col min="5" max="5" width="13.57421875" style="0" customWidth="1"/>
    <col min="6" max="6" width="1.7109375" style="0" customWidth="1"/>
    <col min="7" max="7" width="13.8515625" style="0" customWidth="1"/>
    <col min="8" max="8" width="1.7109375" style="0" customWidth="1"/>
    <col min="9" max="9" width="13.421875" style="0" customWidth="1"/>
    <col min="10" max="10" width="1.7109375" style="0" customWidth="1"/>
    <col min="11" max="11" width="12.421875" style="0" customWidth="1"/>
    <col min="12" max="12" width="1.7109375" style="0" customWidth="1"/>
    <col min="13" max="13" width="12.28125" style="0" customWidth="1"/>
  </cols>
  <sheetData>
    <row r="1" spans="1:13" ht="15.75">
      <c r="A1" s="48" t="s">
        <v>416</v>
      </c>
      <c r="E1" s="89"/>
      <c r="L1" s="63"/>
      <c r="M1" s="197">
        <f>SUM(C9)</f>
        <v>4000</v>
      </c>
    </row>
    <row r="2" ht="12.75">
      <c r="E2" s="89"/>
    </row>
    <row r="3" spans="1:13" ht="12.75">
      <c r="A3" s="50" t="s">
        <v>15</v>
      </c>
      <c r="B3" s="50" t="s">
        <v>775</v>
      </c>
      <c r="C3" s="50" t="s">
        <v>755</v>
      </c>
      <c r="D3" s="71"/>
      <c r="E3" s="50" t="s">
        <v>656</v>
      </c>
      <c r="G3" s="50" t="s">
        <v>563</v>
      </c>
      <c r="I3" s="50" t="s">
        <v>403</v>
      </c>
      <c r="K3" s="50" t="s">
        <v>342</v>
      </c>
      <c r="M3" s="50" t="s">
        <v>18</v>
      </c>
    </row>
    <row r="4" spans="1:13" ht="12.75">
      <c r="A4" s="72"/>
      <c r="B4" s="74"/>
      <c r="C4" s="74"/>
      <c r="D4" s="82"/>
      <c r="E4" s="74"/>
      <c r="G4" s="74"/>
      <c r="I4" s="74"/>
      <c r="K4" s="74"/>
      <c r="M4" s="74"/>
    </row>
    <row r="5" spans="1:13" ht="12.75">
      <c r="A5" s="52" t="s">
        <v>348</v>
      </c>
      <c r="B5" s="57"/>
      <c r="C5" s="57">
        <v>4000</v>
      </c>
      <c r="D5" s="190"/>
      <c r="E5" s="57">
        <v>4000</v>
      </c>
      <c r="G5" s="57">
        <v>4000</v>
      </c>
      <c r="I5" s="57">
        <v>4000</v>
      </c>
      <c r="K5" s="57">
        <v>6000</v>
      </c>
      <c r="M5" s="57">
        <v>6000</v>
      </c>
    </row>
    <row r="6" spans="1:13" ht="12.75">
      <c r="A6" s="52"/>
      <c r="B6" s="57"/>
      <c r="C6" s="57"/>
      <c r="D6" s="190"/>
      <c r="E6" s="57"/>
      <c r="G6" s="57"/>
      <c r="I6" s="57"/>
      <c r="K6" s="57"/>
      <c r="M6" s="57"/>
    </row>
    <row r="7" spans="1:13" ht="12.75">
      <c r="A7" s="72"/>
      <c r="B7" s="57"/>
      <c r="C7" s="57"/>
      <c r="D7" s="190"/>
      <c r="E7" s="57"/>
      <c r="G7" s="57"/>
      <c r="I7" s="57"/>
      <c r="K7" s="57"/>
      <c r="M7" s="57"/>
    </row>
    <row r="8" spans="1:13" ht="12.75">
      <c r="A8" s="72"/>
      <c r="B8" s="75"/>
      <c r="C8" s="75"/>
      <c r="D8" s="190"/>
      <c r="E8" s="75"/>
      <c r="G8" s="75"/>
      <c r="I8" s="75"/>
      <c r="K8" s="75"/>
      <c r="M8" s="75"/>
    </row>
    <row r="9" spans="1:13" ht="12.75">
      <c r="A9" s="63" t="s">
        <v>30</v>
      </c>
      <c r="B9" s="65"/>
      <c r="C9" s="65">
        <f>SUM(C5:C8)</f>
        <v>4000</v>
      </c>
      <c r="D9" s="191"/>
      <c r="E9" s="57">
        <f>SUM(E5:E8)</f>
        <v>4000</v>
      </c>
      <c r="G9" s="57">
        <f>SUM(G5:G8)</f>
        <v>4000</v>
      </c>
      <c r="I9" s="57">
        <f>SUM(I5:I8)</f>
        <v>4000</v>
      </c>
      <c r="K9" s="57">
        <f>SUM(K5:K8)</f>
        <v>6000</v>
      </c>
      <c r="M9" s="57">
        <f>SUM(M5:M8)</f>
        <v>6000</v>
      </c>
    </row>
    <row r="10" spans="1:12" ht="12.75">
      <c r="A10" s="72"/>
      <c r="D10" s="74"/>
      <c r="E10" s="192"/>
      <c r="F10" s="72"/>
      <c r="G10" s="74"/>
      <c r="H10" s="72"/>
      <c r="I10" s="74"/>
      <c r="K10" s="74"/>
      <c r="L10" s="74"/>
    </row>
    <row r="11" spans="1:12" ht="12.75">
      <c r="A11" s="155" t="s">
        <v>888</v>
      </c>
      <c r="D11" s="74"/>
      <c r="E11" s="192"/>
      <c r="F11" s="72"/>
      <c r="G11" s="74"/>
      <c r="H11" s="72"/>
      <c r="I11" s="74"/>
      <c r="K11" s="74"/>
      <c r="L11" s="74"/>
    </row>
    <row r="12" spans="1:8" ht="12.75">
      <c r="A12" s="155" t="s">
        <v>860</v>
      </c>
      <c r="B12" s="74" t="s">
        <v>670</v>
      </c>
      <c r="C12" s="74"/>
      <c r="D12" s="74"/>
      <c r="E12" s="192"/>
      <c r="F12" s="72"/>
      <c r="G12" s="72"/>
      <c r="H12" s="72"/>
    </row>
    <row r="13" spans="1:8" ht="12.75">
      <c r="A13" s="52" t="s">
        <v>669</v>
      </c>
      <c r="B13" t="s">
        <v>671</v>
      </c>
      <c r="D13" s="125"/>
      <c r="E13" s="193"/>
      <c r="F13" s="72"/>
      <c r="G13" s="72"/>
      <c r="H13" s="72"/>
    </row>
    <row r="14" spans="1:8" ht="12.75">
      <c r="A14" s="52" t="s">
        <v>629</v>
      </c>
      <c r="B14" s="78" t="s">
        <v>566</v>
      </c>
      <c r="E14" s="89"/>
      <c r="F14" s="72"/>
      <c r="G14" s="72"/>
      <c r="H14" s="72"/>
    </row>
    <row r="15" spans="1:5" ht="12.75">
      <c r="A15" s="52" t="s">
        <v>440</v>
      </c>
      <c r="E15" s="89"/>
    </row>
    <row r="16" spans="1:5" ht="12.75">
      <c r="A16" s="52" t="s">
        <v>349</v>
      </c>
      <c r="E16" s="89"/>
    </row>
    <row r="17" spans="1:5" ht="12.75">
      <c r="A17" s="52"/>
      <c r="B17" s="74"/>
      <c r="C17" s="74"/>
      <c r="E17" s="89"/>
    </row>
    <row r="18" spans="1:5" ht="12.75">
      <c r="A18" s="52"/>
      <c r="B18" s="74"/>
      <c r="C18" s="74"/>
      <c r="E18" s="89"/>
    </row>
    <row r="19" spans="1:5" ht="12.75">
      <c r="A19" s="52"/>
      <c r="B19" s="74"/>
      <c r="C19" s="74"/>
      <c r="E19" s="89"/>
    </row>
    <row r="20" spans="1:5" ht="12.75">
      <c r="A20" s="52"/>
      <c r="B20" s="74"/>
      <c r="C20" s="74"/>
      <c r="E20" s="89"/>
    </row>
    <row r="21" spans="1:5" ht="12.75">
      <c r="A21" s="52"/>
      <c r="B21" s="74"/>
      <c r="C21" s="74"/>
      <c r="E21" s="89"/>
    </row>
    <row r="22" ht="12.75">
      <c r="A22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27" sqref="C27"/>
    </sheetView>
  </sheetViews>
  <sheetFormatPr defaultColWidth="9.140625" defaultRowHeight="12.75"/>
  <cols>
    <col min="1" max="1" width="23.28125" style="0" customWidth="1"/>
    <col min="2" max="2" width="10.7109375" style="0" customWidth="1"/>
    <col min="3" max="3" width="12.28125" style="0" customWidth="1"/>
    <col min="4" max="4" width="1.7109375" style="0" customWidth="1"/>
    <col min="5" max="5" width="9.28125" style="0" customWidth="1"/>
    <col min="6" max="6" width="12.7109375" style="0" customWidth="1"/>
    <col min="7" max="7" width="1.7109375" style="0" customWidth="1"/>
    <col min="8" max="8" width="8.8515625" style="0" customWidth="1"/>
    <col min="9" max="9" width="12.421875" style="0" customWidth="1"/>
    <col min="10" max="10" width="1.7109375" style="0" customWidth="1"/>
    <col min="11" max="11" width="8.421875" style="0" customWidth="1"/>
    <col min="12" max="12" width="13.57421875" style="0" customWidth="1"/>
    <col min="13" max="13" width="13.57421875" style="0" bestFit="1" customWidth="1"/>
  </cols>
  <sheetData>
    <row r="1" spans="1:12" ht="15.75">
      <c r="A1" s="48" t="s">
        <v>417</v>
      </c>
      <c r="K1" s="63"/>
      <c r="L1" s="197">
        <f>SUM(C26)</f>
        <v>15000</v>
      </c>
    </row>
    <row r="3" spans="1:13" ht="12.75">
      <c r="A3" s="50" t="s">
        <v>15</v>
      </c>
      <c r="B3" s="50" t="s">
        <v>754</v>
      </c>
      <c r="C3" s="50" t="s">
        <v>755</v>
      </c>
      <c r="D3" s="71"/>
      <c r="E3" s="50" t="s">
        <v>640</v>
      </c>
      <c r="F3" s="50" t="s">
        <v>656</v>
      </c>
      <c r="H3" s="50" t="s">
        <v>543</v>
      </c>
      <c r="I3" s="50" t="s">
        <v>563</v>
      </c>
      <c r="K3" s="50" t="s">
        <v>373</v>
      </c>
      <c r="L3" s="50" t="s">
        <v>403</v>
      </c>
      <c r="M3" s="72"/>
    </row>
    <row r="4" spans="1:13" ht="12.75">
      <c r="A4" s="52"/>
      <c r="B4" s="72"/>
      <c r="C4" s="72"/>
      <c r="D4" s="82"/>
      <c r="E4" s="72"/>
      <c r="F4" s="72"/>
      <c r="H4" s="72"/>
      <c r="I4" s="72"/>
      <c r="K4" s="72"/>
      <c r="L4" s="72"/>
      <c r="M4" s="72"/>
    </row>
    <row r="5" spans="1:13" ht="12.75">
      <c r="A5" s="52" t="s">
        <v>350</v>
      </c>
      <c r="B5" s="194"/>
      <c r="C5" s="57"/>
      <c r="D5" s="82"/>
      <c r="E5" s="194"/>
      <c r="F5" s="57"/>
      <c r="H5" s="194"/>
      <c r="I5" s="57"/>
      <c r="K5" s="194"/>
      <c r="L5" s="57"/>
      <c r="M5" s="72"/>
    </row>
    <row r="6" spans="1:13" ht="12.75">
      <c r="A6" s="52" t="s">
        <v>351</v>
      </c>
      <c r="B6" s="194"/>
      <c r="C6" s="57"/>
      <c r="D6" s="82"/>
      <c r="E6" s="194"/>
      <c r="F6" s="57"/>
      <c r="H6" s="194"/>
      <c r="I6" s="57"/>
      <c r="K6" s="194"/>
      <c r="L6" s="57"/>
      <c r="M6" s="72"/>
    </row>
    <row r="7" spans="1:13" ht="12.75">
      <c r="A7" s="52" t="s">
        <v>352</v>
      </c>
      <c r="B7" s="194"/>
      <c r="C7" s="57">
        <v>2500</v>
      </c>
      <c r="D7" s="82"/>
      <c r="E7" s="194"/>
      <c r="F7" s="57">
        <v>2500</v>
      </c>
      <c r="H7" s="194"/>
      <c r="I7" s="57">
        <v>2500</v>
      </c>
      <c r="K7" s="194"/>
      <c r="L7" s="57">
        <v>2500</v>
      </c>
      <c r="M7" s="72"/>
    </row>
    <row r="8" spans="1:13" ht="12.75">
      <c r="A8" s="52" t="s">
        <v>353</v>
      </c>
      <c r="B8" s="194"/>
      <c r="C8" s="57">
        <v>300</v>
      </c>
      <c r="D8" s="82"/>
      <c r="E8" s="194"/>
      <c r="F8" s="57">
        <v>300</v>
      </c>
      <c r="H8" s="194"/>
      <c r="I8" s="57">
        <v>300</v>
      </c>
      <c r="K8" s="194"/>
      <c r="L8" s="57">
        <v>300</v>
      </c>
      <c r="M8" s="72"/>
    </row>
    <row r="9" spans="1:13" ht="12.75">
      <c r="A9" s="52" t="s">
        <v>354</v>
      </c>
      <c r="B9" s="194"/>
      <c r="C9" s="57">
        <v>1000</v>
      </c>
      <c r="D9" s="82"/>
      <c r="E9" s="194"/>
      <c r="F9" s="57">
        <v>1000</v>
      </c>
      <c r="H9" s="194"/>
      <c r="I9" s="57">
        <v>1000</v>
      </c>
      <c r="K9" s="194"/>
      <c r="L9" s="57">
        <v>1000</v>
      </c>
      <c r="M9" s="72"/>
    </row>
    <row r="10" spans="1:13" ht="12.75">
      <c r="A10" s="52" t="s">
        <v>355</v>
      </c>
      <c r="B10" s="194"/>
      <c r="C10" s="57">
        <v>700</v>
      </c>
      <c r="D10" s="82"/>
      <c r="E10" s="194"/>
      <c r="F10" s="57">
        <v>700</v>
      </c>
      <c r="H10" s="194"/>
      <c r="I10" s="57">
        <v>700</v>
      </c>
      <c r="K10" s="194"/>
      <c r="L10" s="57">
        <v>700</v>
      </c>
      <c r="M10" s="72"/>
    </row>
    <row r="11" spans="1:13" ht="12.75">
      <c r="A11" s="52" t="s">
        <v>356</v>
      </c>
      <c r="B11" s="194"/>
      <c r="C11" s="57">
        <v>0</v>
      </c>
      <c r="D11" s="96"/>
      <c r="E11" s="194"/>
      <c r="F11" s="57">
        <v>0</v>
      </c>
      <c r="H11" s="194"/>
      <c r="I11" s="57">
        <v>0</v>
      </c>
      <c r="K11" s="194"/>
      <c r="L11" s="57">
        <v>0</v>
      </c>
      <c r="M11" s="72"/>
    </row>
    <row r="12" spans="1:13" ht="12.75">
      <c r="A12" s="52" t="s">
        <v>357</v>
      </c>
      <c r="B12" s="194"/>
      <c r="C12" s="57"/>
      <c r="D12" s="96"/>
      <c r="E12" s="194"/>
      <c r="F12" s="57"/>
      <c r="H12" s="194"/>
      <c r="I12" s="57"/>
      <c r="K12" s="194"/>
      <c r="L12" s="57"/>
      <c r="M12" s="72"/>
    </row>
    <row r="13" spans="1:13" ht="12.75">
      <c r="A13" s="52" t="s">
        <v>358</v>
      </c>
      <c r="B13" s="194"/>
      <c r="C13" s="57">
        <v>3000</v>
      </c>
      <c r="D13" s="96"/>
      <c r="E13" s="194"/>
      <c r="F13" s="57">
        <v>3000</v>
      </c>
      <c r="H13" s="194"/>
      <c r="I13" s="57">
        <v>3000</v>
      </c>
      <c r="K13" s="194"/>
      <c r="L13" s="57">
        <v>3000</v>
      </c>
      <c r="M13" s="72"/>
    </row>
    <row r="14" spans="1:13" ht="12.75">
      <c r="A14" s="52" t="s">
        <v>359</v>
      </c>
      <c r="B14" s="194"/>
      <c r="C14" s="57">
        <v>300</v>
      </c>
      <c r="D14" s="96"/>
      <c r="E14" s="194"/>
      <c r="F14" s="57">
        <v>300</v>
      </c>
      <c r="H14" s="194"/>
      <c r="I14" s="57">
        <v>300</v>
      </c>
      <c r="K14" s="194"/>
      <c r="L14" s="57">
        <v>300</v>
      </c>
      <c r="M14" s="72"/>
    </row>
    <row r="15" spans="1:13" ht="12.75">
      <c r="A15" s="52" t="s">
        <v>360</v>
      </c>
      <c r="B15" s="194"/>
      <c r="C15" s="57"/>
      <c r="D15" s="82"/>
      <c r="E15" s="194"/>
      <c r="F15" s="57"/>
      <c r="H15" s="194"/>
      <c r="I15" s="57"/>
      <c r="K15" s="194"/>
      <c r="L15" s="57"/>
      <c r="M15" s="72"/>
    </row>
    <row r="16" spans="1:13" ht="12.75">
      <c r="A16" s="52" t="s">
        <v>361</v>
      </c>
      <c r="B16" s="194">
        <v>10</v>
      </c>
      <c r="C16" s="57">
        <v>1000</v>
      </c>
      <c r="D16" s="82"/>
      <c r="E16" s="194">
        <v>10</v>
      </c>
      <c r="F16" s="57">
        <v>1000</v>
      </c>
      <c r="H16" s="194">
        <v>10</v>
      </c>
      <c r="I16" s="57">
        <v>1000</v>
      </c>
      <c r="K16" s="194">
        <v>10</v>
      </c>
      <c r="L16" s="57">
        <v>1000</v>
      </c>
      <c r="M16" s="72"/>
    </row>
    <row r="17" spans="1:13" ht="12.75">
      <c r="A17" s="52" t="s">
        <v>362</v>
      </c>
      <c r="B17" s="195" t="s">
        <v>363</v>
      </c>
      <c r="C17" s="57">
        <v>700</v>
      </c>
      <c r="D17" s="82"/>
      <c r="E17" s="195" t="s">
        <v>363</v>
      </c>
      <c r="F17" s="57">
        <v>700</v>
      </c>
      <c r="H17" s="195" t="s">
        <v>363</v>
      </c>
      <c r="I17" s="57">
        <v>700</v>
      </c>
      <c r="K17" s="195" t="s">
        <v>363</v>
      </c>
      <c r="L17" s="57">
        <v>700</v>
      </c>
      <c r="M17" s="72"/>
    </row>
    <row r="18" spans="1:13" ht="12.75">
      <c r="A18" s="52" t="s">
        <v>364</v>
      </c>
      <c r="B18" s="194">
        <v>3</v>
      </c>
      <c r="C18" s="57">
        <v>600</v>
      </c>
      <c r="D18" s="82"/>
      <c r="E18" s="194">
        <v>3</v>
      </c>
      <c r="F18" s="57">
        <v>600</v>
      </c>
      <c r="H18" s="194">
        <v>3</v>
      </c>
      <c r="I18" s="57">
        <v>600</v>
      </c>
      <c r="K18" s="194">
        <v>3</v>
      </c>
      <c r="L18" s="57">
        <v>600</v>
      </c>
      <c r="M18" s="72"/>
    </row>
    <row r="19" spans="1:13" ht="12.75">
      <c r="A19" s="52" t="s">
        <v>365</v>
      </c>
      <c r="B19" s="194">
        <v>1</v>
      </c>
      <c r="C19" s="57">
        <v>1800</v>
      </c>
      <c r="D19" s="82"/>
      <c r="E19" s="194">
        <v>1</v>
      </c>
      <c r="F19" s="57">
        <v>1800</v>
      </c>
      <c r="H19" s="194">
        <v>1</v>
      </c>
      <c r="I19" s="57">
        <v>1800</v>
      </c>
      <c r="K19" s="194">
        <v>1</v>
      </c>
      <c r="L19" s="57">
        <v>1800</v>
      </c>
      <c r="M19" s="72"/>
    </row>
    <row r="20" spans="1:13" ht="12.75">
      <c r="A20" s="52" t="s">
        <v>366</v>
      </c>
      <c r="B20" s="195" t="s">
        <v>367</v>
      </c>
      <c r="C20" s="57">
        <v>5000</v>
      </c>
      <c r="D20" s="82"/>
      <c r="E20" s="195" t="s">
        <v>367</v>
      </c>
      <c r="F20" s="57">
        <v>5000</v>
      </c>
      <c r="H20" s="195" t="s">
        <v>367</v>
      </c>
      <c r="I20" s="57">
        <v>5000</v>
      </c>
      <c r="K20" s="195" t="s">
        <v>367</v>
      </c>
      <c r="L20" s="57">
        <v>5000</v>
      </c>
      <c r="M20" s="72"/>
    </row>
    <row r="21" spans="1:13" ht="12.75">
      <c r="A21" s="52" t="s">
        <v>368</v>
      </c>
      <c r="B21" s="177"/>
      <c r="C21" s="57"/>
      <c r="D21" s="82"/>
      <c r="E21" s="177"/>
      <c r="F21" s="57"/>
      <c r="H21" s="177"/>
      <c r="I21" s="57"/>
      <c r="K21" s="177"/>
      <c r="L21" s="57"/>
      <c r="M21" s="72"/>
    </row>
    <row r="22" spans="1:13" ht="12.75">
      <c r="A22" s="52" t="s">
        <v>369</v>
      </c>
      <c r="B22" s="194"/>
      <c r="C22" s="57">
        <v>7050</v>
      </c>
      <c r="D22" s="82"/>
      <c r="E22" s="194"/>
      <c r="F22" s="57">
        <v>7050</v>
      </c>
      <c r="H22" s="194"/>
      <c r="I22" s="57">
        <v>7050</v>
      </c>
      <c r="K22" s="194"/>
      <c r="L22" s="57">
        <v>12050</v>
      </c>
      <c r="M22" s="72"/>
    </row>
    <row r="23" spans="1:13" ht="12.75">
      <c r="A23" s="52" t="s">
        <v>370</v>
      </c>
      <c r="B23" s="177"/>
      <c r="C23" s="57">
        <v>300</v>
      </c>
      <c r="D23" s="82"/>
      <c r="E23" s="177"/>
      <c r="F23" s="57">
        <v>300</v>
      </c>
      <c r="H23" s="177"/>
      <c r="I23" s="57">
        <v>300</v>
      </c>
      <c r="K23" s="177"/>
      <c r="L23" s="57">
        <v>300</v>
      </c>
      <c r="M23" s="72"/>
    </row>
    <row r="24" spans="1:13" ht="12.75">
      <c r="A24" s="52" t="s">
        <v>371</v>
      </c>
      <c r="B24" s="177"/>
      <c r="C24" s="57">
        <v>750</v>
      </c>
      <c r="D24" s="82"/>
      <c r="E24" s="177"/>
      <c r="F24" s="57">
        <v>750</v>
      </c>
      <c r="H24" s="177"/>
      <c r="I24" s="57">
        <v>750</v>
      </c>
      <c r="K24" s="177"/>
      <c r="L24" s="57">
        <v>750</v>
      </c>
      <c r="M24" s="72"/>
    </row>
    <row r="25" spans="1:13" ht="12.75">
      <c r="A25" s="52"/>
      <c r="B25" s="177"/>
      <c r="C25" s="75"/>
      <c r="D25" s="82"/>
      <c r="E25" s="177"/>
      <c r="F25" s="75"/>
      <c r="H25" s="177"/>
      <c r="I25" s="75"/>
      <c r="K25" s="177"/>
      <c r="L25" s="75"/>
      <c r="M25" s="72"/>
    </row>
    <row r="26" spans="1:13" ht="12.75">
      <c r="A26" s="52"/>
      <c r="B26" s="63"/>
      <c r="C26" s="137">
        <v>15000</v>
      </c>
      <c r="D26" s="82"/>
      <c r="E26" s="63"/>
      <c r="F26" s="76">
        <v>20000</v>
      </c>
      <c r="H26" s="63"/>
      <c r="I26" s="76">
        <f>SUM(I7:I24)</f>
        <v>25000</v>
      </c>
      <c r="K26" s="63"/>
      <c r="L26" s="76">
        <f>SUM(L7:L24)</f>
        <v>30000</v>
      </c>
      <c r="M26" s="72"/>
    </row>
    <row r="27" spans="1:13" ht="12.75">
      <c r="A27" s="52"/>
      <c r="B27" s="72"/>
      <c r="C27" s="178"/>
      <c r="D27" s="72"/>
      <c r="E27" s="72"/>
      <c r="F27" s="178"/>
      <c r="L27" s="111"/>
      <c r="M27" s="72"/>
    </row>
    <row r="28" spans="1:13" ht="12.75">
      <c r="A28" s="52"/>
      <c r="B28" s="133"/>
      <c r="C28" s="180"/>
      <c r="D28" s="72"/>
      <c r="J28" s="133"/>
      <c r="L28" s="113"/>
      <c r="M28" s="72"/>
    </row>
    <row r="29" spans="1:13" ht="12.75">
      <c r="A29" s="63">
        <v>2014</v>
      </c>
      <c r="B29" s="153">
        <v>68984.97</v>
      </c>
      <c r="C29" s="181" t="s">
        <v>676</v>
      </c>
      <c r="D29" s="72"/>
      <c r="J29" s="133"/>
      <c r="L29" s="113"/>
      <c r="M29" s="72"/>
    </row>
    <row r="30" spans="1:13" ht="12.75">
      <c r="A30" s="72">
        <v>2013</v>
      </c>
      <c r="B30" s="153">
        <v>124377.7</v>
      </c>
      <c r="C30" s="181" t="s">
        <v>677</v>
      </c>
      <c r="D30" s="72"/>
      <c r="E30" s="133"/>
      <c r="F30" s="133"/>
      <c r="I30" s="95"/>
      <c r="J30" s="72"/>
      <c r="K30" s="72"/>
      <c r="M30" s="72"/>
    </row>
    <row r="31" spans="1:13" ht="12.75">
      <c r="A31" s="78"/>
      <c r="C31" s="100"/>
      <c r="D31" s="72"/>
      <c r="E31" s="133"/>
      <c r="F31" s="133"/>
      <c r="H31" s="133"/>
      <c r="I31" s="95"/>
      <c r="J31" s="72"/>
      <c r="M31" s="72"/>
    </row>
    <row r="32" spans="1:13" ht="12.75">
      <c r="A32" s="81"/>
      <c r="C32" s="181"/>
      <c r="D32" s="72"/>
      <c r="E32" s="133"/>
      <c r="F32" s="133"/>
      <c r="G32" s="72"/>
      <c r="J32" s="52"/>
      <c r="K32" s="113"/>
      <c r="M32" s="72"/>
    </row>
    <row r="33" spans="1:13" ht="12.75">
      <c r="A33" s="78"/>
      <c r="C33" s="100"/>
      <c r="D33" s="72"/>
      <c r="E33" s="133"/>
      <c r="F33" s="133"/>
      <c r="G33" s="72"/>
      <c r="I33" s="100"/>
      <c r="J33" s="52"/>
      <c r="K33" s="113"/>
      <c r="L33" s="158"/>
      <c r="M33" s="72"/>
    </row>
  </sheetData>
  <sheetProtection/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4">
      <selection activeCell="F5" sqref="F5"/>
    </sheetView>
  </sheetViews>
  <sheetFormatPr defaultColWidth="9.140625" defaultRowHeight="12.75"/>
  <cols>
    <col min="1" max="1" width="26.421875" style="0" customWidth="1"/>
    <col min="2" max="2" width="32.8515625" style="0" customWidth="1"/>
    <col min="3" max="3" width="25.00390625" style="0" customWidth="1"/>
    <col min="6" max="6" width="18.28125" style="0" customWidth="1"/>
  </cols>
  <sheetData>
    <row r="1" ht="12.75">
      <c r="F1" s="401" t="s">
        <v>906</v>
      </c>
    </row>
    <row r="2" spans="1:6" ht="20.25">
      <c r="A2" s="410" t="s">
        <v>907</v>
      </c>
      <c r="B2" s="410"/>
      <c r="C2" s="410"/>
      <c r="D2" s="410"/>
      <c r="E2" s="410"/>
      <c r="F2" s="410"/>
    </row>
    <row r="3" spans="1:6" ht="15.75">
      <c r="A3" s="411" t="s">
        <v>904</v>
      </c>
      <c r="B3" s="411"/>
      <c r="C3" s="411"/>
      <c r="D3" s="411"/>
      <c r="E3" s="411"/>
      <c r="F3" s="411"/>
    </row>
    <row r="4" spans="1:6" ht="12.75">
      <c r="A4" s="244"/>
      <c r="B4" s="245"/>
      <c r="C4" s="246"/>
      <c r="E4" s="247"/>
      <c r="F4" s="247"/>
    </row>
    <row r="5" spans="1:6" ht="15">
      <c r="A5" s="248" t="s">
        <v>776</v>
      </c>
      <c r="B5" s="246"/>
      <c r="C5" s="246"/>
      <c r="D5" s="246"/>
      <c r="E5" s="246"/>
      <c r="F5" s="249"/>
    </row>
    <row r="6" spans="2:6" ht="15">
      <c r="B6" s="250" t="s">
        <v>449</v>
      </c>
      <c r="C6" s="251">
        <f>SUM('2016 Budgt-Long'!J5)</f>
        <v>41184</v>
      </c>
      <c r="D6" s="250"/>
      <c r="E6" s="250"/>
      <c r="F6" s="250"/>
    </row>
    <row r="7" spans="1:6" ht="15.75">
      <c r="A7" s="252"/>
      <c r="B7" s="250" t="s">
        <v>450</v>
      </c>
      <c r="C7" s="251">
        <f>SUM('2016 Budgt-Long'!J6)</f>
        <v>851944</v>
      </c>
      <c r="D7" s="250"/>
      <c r="E7" s="250"/>
      <c r="F7" s="250"/>
    </row>
    <row r="8" spans="1:6" ht="15.75">
      <c r="A8" s="253"/>
      <c r="B8" s="250" t="s">
        <v>451</v>
      </c>
      <c r="C8" s="254">
        <f>SUM('Budget Draft'!F7)</f>
        <v>5000</v>
      </c>
      <c r="D8" s="250"/>
      <c r="E8" s="250"/>
      <c r="F8" s="250"/>
    </row>
    <row r="9" spans="1:6" ht="15.75">
      <c r="A9" s="252"/>
      <c r="B9" s="250" t="s">
        <v>448</v>
      </c>
      <c r="C9" s="255">
        <v>917950</v>
      </c>
      <c r="D9" s="250"/>
      <c r="E9" s="250"/>
      <c r="F9" s="250"/>
    </row>
    <row r="10" spans="1:6" ht="15.75">
      <c r="A10" s="252"/>
      <c r="B10" s="247" t="s">
        <v>895</v>
      </c>
      <c r="C10" s="256"/>
      <c r="D10" s="250"/>
      <c r="E10" s="250"/>
      <c r="F10" s="250"/>
    </row>
    <row r="11" spans="1:6" ht="15.75">
      <c r="A11" s="252"/>
      <c r="B11" s="247" t="s">
        <v>893</v>
      </c>
      <c r="C11" s="256"/>
      <c r="D11" s="250"/>
      <c r="E11" s="250"/>
      <c r="F11" s="250"/>
    </row>
    <row r="12" spans="1:6" ht="15.75">
      <c r="A12" s="252"/>
      <c r="B12" s="247" t="s">
        <v>780</v>
      </c>
      <c r="C12" s="254"/>
      <c r="D12" s="250"/>
      <c r="E12" s="250"/>
      <c r="F12" s="250"/>
    </row>
    <row r="13" spans="1:6" ht="15.75">
      <c r="A13" s="252"/>
      <c r="B13" s="247" t="s">
        <v>894</v>
      </c>
      <c r="C13" s="254"/>
      <c r="D13" s="250"/>
      <c r="E13" s="250"/>
      <c r="F13" s="250"/>
    </row>
    <row r="14" spans="1:6" ht="15.75">
      <c r="A14" s="252"/>
      <c r="B14" s="247" t="s">
        <v>896</v>
      </c>
      <c r="C14" s="254"/>
      <c r="D14" s="250"/>
      <c r="E14" s="250"/>
      <c r="F14" s="250"/>
    </row>
    <row r="15" spans="1:6" ht="15.75">
      <c r="A15" s="252"/>
      <c r="B15" s="247" t="s">
        <v>781</v>
      </c>
      <c r="C15" s="254"/>
      <c r="D15" s="250"/>
      <c r="E15" s="250"/>
      <c r="F15" s="250"/>
    </row>
    <row r="16" spans="1:6" ht="15.75">
      <c r="A16" s="252"/>
      <c r="B16" s="247" t="s">
        <v>901</v>
      </c>
      <c r="C16" s="254"/>
      <c r="D16" s="250"/>
      <c r="E16" s="250"/>
      <c r="F16" s="250"/>
    </row>
    <row r="17" spans="1:6" ht="15.75">
      <c r="A17" s="257" t="s">
        <v>777</v>
      </c>
      <c r="B17" s="250"/>
      <c r="C17" s="251">
        <f>SUM(C6:C11)</f>
        <v>1816078</v>
      </c>
      <c r="D17" s="250"/>
      <c r="E17" s="250"/>
      <c r="F17" s="254">
        <f>SUM(C6:C11)</f>
        <v>1816078</v>
      </c>
    </row>
    <row r="18" spans="1:6" ht="15.75">
      <c r="A18" s="258"/>
      <c r="B18" s="250"/>
      <c r="C18" s="254"/>
      <c r="D18" s="250"/>
      <c r="E18" s="250"/>
      <c r="F18" s="250"/>
    </row>
    <row r="19" spans="1:6" ht="15.75">
      <c r="A19" s="257"/>
      <c r="B19" s="250"/>
      <c r="C19" s="251"/>
      <c r="D19" s="250"/>
      <c r="E19" s="250"/>
      <c r="F19" s="250"/>
    </row>
    <row r="20" spans="1:6" ht="15">
      <c r="A20" s="248" t="s">
        <v>778</v>
      </c>
      <c r="B20" s="250"/>
      <c r="C20" s="260"/>
      <c r="D20" s="250"/>
      <c r="E20" s="250"/>
      <c r="F20" s="259"/>
    </row>
    <row r="21" spans="2:6" ht="14.25">
      <c r="B21" s="247" t="s">
        <v>486</v>
      </c>
      <c r="C21" s="339">
        <f>SUM('2016 Budgt-Long'!J40)</f>
        <v>443569</v>
      </c>
      <c r="D21" s="250"/>
      <c r="E21" s="250"/>
      <c r="F21" s="260"/>
    </row>
    <row r="22" spans="1:6" ht="15">
      <c r="A22" s="252"/>
      <c r="B22" s="247" t="s">
        <v>905</v>
      </c>
      <c r="C22" s="114">
        <f>SUM('Budget Draft'!F61)</f>
        <v>741545</v>
      </c>
      <c r="D22" s="250"/>
      <c r="E22" s="262"/>
      <c r="F22" s="259"/>
    </row>
    <row r="23" spans="1:6" ht="15">
      <c r="A23" s="252"/>
      <c r="B23" s="247" t="s">
        <v>477</v>
      </c>
      <c r="C23" s="339">
        <f>ACT134!J1</f>
        <v>22604.92</v>
      </c>
      <c r="D23" s="250"/>
      <c r="E23" s="250"/>
      <c r="F23" s="250"/>
    </row>
    <row r="24" spans="1:6" ht="15">
      <c r="A24" s="252"/>
      <c r="B24" s="247" t="s">
        <v>487</v>
      </c>
      <c r="C24" s="340">
        <f>SUM(ACT164!L1)</f>
        <v>155000</v>
      </c>
      <c r="D24" s="250"/>
      <c r="E24" s="250"/>
      <c r="F24" s="250"/>
    </row>
    <row r="25" spans="1:6" ht="15">
      <c r="A25" s="252"/>
      <c r="B25" s="247" t="s">
        <v>479</v>
      </c>
      <c r="C25" s="340">
        <f>SUM('Budget Draft'!F46)</f>
        <v>110000</v>
      </c>
      <c r="D25" s="250"/>
      <c r="E25" s="250"/>
      <c r="F25" s="250"/>
    </row>
    <row r="26" spans="1:6" ht="15">
      <c r="A26" s="252"/>
      <c r="B26" s="247" t="s">
        <v>750</v>
      </c>
      <c r="C26" s="340">
        <v>320000</v>
      </c>
      <c r="D26" s="250"/>
      <c r="E26" s="250"/>
      <c r="F26" s="250"/>
    </row>
    <row r="27" spans="1:6" ht="15">
      <c r="A27" s="252"/>
      <c r="B27" s="247" t="s">
        <v>902</v>
      </c>
      <c r="C27" s="340">
        <v>75000</v>
      </c>
      <c r="D27" s="250"/>
      <c r="E27" s="250"/>
      <c r="F27" s="250"/>
    </row>
    <row r="28" spans="1:6" ht="15">
      <c r="A28" s="252"/>
      <c r="B28" s="247" t="s">
        <v>480</v>
      </c>
      <c r="C28" s="341">
        <f>SUM(ACT166!L1)</f>
        <v>5000</v>
      </c>
      <c r="D28" s="250"/>
      <c r="E28" s="250"/>
      <c r="F28" s="250"/>
    </row>
    <row r="29" spans="1:6" ht="15.75">
      <c r="A29" s="252"/>
      <c r="B29" s="250"/>
      <c r="C29" s="254"/>
      <c r="D29" s="250"/>
      <c r="E29" s="250"/>
      <c r="F29" s="250"/>
    </row>
    <row r="30" spans="1:6" ht="15.75">
      <c r="A30" s="257" t="s">
        <v>779</v>
      </c>
      <c r="B30" s="260"/>
      <c r="C30" s="251">
        <f>SUM(C21:C28)</f>
        <v>1872718.92</v>
      </c>
      <c r="D30" s="250"/>
      <c r="E30" s="250"/>
      <c r="F30" s="254">
        <f>SUM(C21:C28)</f>
        <v>1872718.92</v>
      </c>
    </row>
    <row r="31" spans="2:6" ht="14.25">
      <c r="B31" s="250"/>
      <c r="C31" s="250"/>
      <c r="D31" s="250"/>
      <c r="E31" s="250"/>
      <c r="F31" s="263"/>
    </row>
    <row r="32" spans="2:6" ht="14.25">
      <c r="B32" s="250"/>
      <c r="C32" s="250"/>
      <c r="D32" s="250"/>
      <c r="E32" s="250"/>
      <c r="F32" s="250"/>
    </row>
    <row r="33" spans="3:6" ht="12.75">
      <c r="C33" s="247"/>
      <c r="F33" s="247"/>
    </row>
    <row r="34" spans="4:6" ht="13.5" thickBot="1">
      <c r="D34" s="63" t="s">
        <v>488</v>
      </c>
      <c r="F34" s="264">
        <f>SUM(F17-F30)</f>
        <v>-56640.919999999925</v>
      </c>
    </row>
    <row r="35" ht="13.5" thickTop="1"/>
  </sheetData>
  <sheetProtection/>
  <mergeCells count="2">
    <mergeCell ref="A2:F2"/>
    <mergeCell ref="A3:F3"/>
  </mergeCells>
  <printOptions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8"/>
  <sheetViews>
    <sheetView view="pageLayout" workbookViewId="0" topLeftCell="C1">
      <selection activeCell="J12" sqref="J12"/>
    </sheetView>
  </sheetViews>
  <sheetFormatPr defaultColWidth="9.140625" defaultRowHeight="12.75"/>
  <cols>
    <col min="2" max="2" width="18.140625" style="0" customWidth="1"/>
    <col min="3" max="12" width="11.7109375" style="0" customWidth="1"/>
    <col min="13" max="13" width="14.421875" style="0" customWidth="1"/>
  </cols>
  <sheetData>
    <row r="1" spans="1:13" ht="18.75">
      <c r="A1" s="412" t="s">
        <v>782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2:13" ht="12.75">
      <c r="B2" s="206"/>
      <c r="C2" s="207">
        <v>2013</v>
      </c>
      <c r="D2" s="207">
        <v>2013</v>
      </c>
      <c r="E2" s="207">
        <v>2014</v>
      </c>
      <c r="F2" s="207">
        <v>2014</v>
      </c>
      <c r="G2" s="207">
        <v>2015</v>
      </c>
      <c r="H2" s="207">
        <v>2015</v>
      </c>
      <c r="I2" s="207">
        <v>2015</v>
      </c>
      <c r="J2" s="207">
        <v>2016</v>
      </c>
      <c r="K2" s="207" t="s">
        <v>442</v>
      </c>
      <c r="L2" s="207" t="s">
        <v>443</v>
      </c>
      <c r="M2" s="207" t="s">
        <v>442</v>
      </c>
    </row>
    <row r="3" spans="1:13" ht="12.75">
      <c r="A3" s="208" t="s">
        <v>444</v>
      </c>
      <c r="B3" s="206"/>
      <c r="C3" s="209" t="s">
        <v>445</v>
      </c>
      <c r="D3" s="209" t="s">
        <v>660</v>
      </c>
      <c r="E3" s="209" t="s">
        <v>445</v>
      </c>
      <c r="F3" s="209" t="s">
        <v>660</v>
      </c>
      <c r="G3" s="209" t="s">
        <v>445</v>
      </c>
      <c r="H3" s="209" t="s">
        <v>692</v>
      </c>
      <c r="I3" s="209" t="s">
        <v>447</v>
      </c>
      <c r="J3" s="209" t="s">
        <v>445</v>
      </c>
      <c r="K3" s="209" t="s">
        <v>752</v>
      </c>
      <c r="L3" s="209" t="s">
        <v>752</v>
      </c>
      <c r="M3" s="209" t="s">
        <v>783</v>
      </c>
    </row>
    <row r="4" spans="1:13" ht="12.75">
      <c r="A4" s="305" t="s">
        <v>448</v>
      </c>
      <c r="B4" s="305"/>
      <c r="C4" s="306">
        <v>625038</v>
      </c>
      <c r="D4" s="307">
        <v>625038</v>
      </c>
      <c r="E4" s="306">
        <v>637176</v>
      </c>
      <c r="F4" s="223">
        <v>637176</v>
      </c>
      <c r="G4" s="306">
        <v>934490</v>
      </c>
      <c r="H4" s="306">
        <v>934490</v>
      </c>
      <c r="I4" s="306">
        <v>934490</v>
      </c>
      <c r="J4" s="306">
        <f>SUM('2016 Front Page Draft'!C9)</f>
        <v>917950</v>
      </c>
      <c r="K4" s="306">
        <f>$J4-$G4</f>
        <v>-16540</v>
      </c>
      <c r="L4" s="309">
        <f>$J4/$G4</f>
        <v>0.9823005061584393</v>
      </c>
      <c r="M4" s="306">
        <f>$J4-$I4</f>
        <v>-16540</v>
      </c>
    </row>
    <row r="5" spans="1:13" ht="12.75">
      <c r="A5" s="156" t="s">
        <v>449</v>
      </c>
      <c r="B5" s="156"/>
      <c r="C5" s="216">
        <v>41184</v>
      </c>
      <c r="D5" s="216">
        <v>41184</v>
      </c>
      <c r="E5" s="216">
        <v>41184</v>
      </c>
      <c r="F5" s="216">
        <v>41185</v>
      </c>
      <c r="G5" s="216">
        <f>SUM('Budget Draft'!C5)</f>
        <v>41184</v>
      </c>
      <c r="H5" s="216">
        <f>SUM('Budget Draft'!D5)</f>
        <v>41184</v>
      </c>
      <c r="I5" s="216">
        <f>SUM('Budget Draft'!E5)</f>
        <v>41184</v>
      </c>
      <c r="J5" s="216">
        <f>SUM('Budget Draft'!F5)</f>
        <v>41184</v>
      </c>
      <c r="K5" s="192">
        <f>$J5-$G5</f>
        <v>0</v>
      </c>
      <c r="L5" s="217">
        <f>$J5/$G5</f>
        <v>1</v>
      </c>
      <c r="M5" s="192">
        <f>$J5-$I5</f>
        <v>0</v>
      </c>
    </row>
    <row r="6" spans="1:13" ht="12.75">
      <c r="A6" s="305" t="s">
        <v>450</v>
      </c>
      <c r="B6" s="305"/>
      <c r="C6" s="308">
        <v>851944</v>
      </c>
      <c r="D6" s="308">
        <v>851944</v>
      </c>
      <c r="E6" s="308">
        <v>851944</v>
      </c>
      <c r="F6" s="216">
        <v>851944</v>
      </c>
      <c r="G6" s="308">
        <f>SUM('Budget Draft'!C6)</f>
        <v>851944</v>
      </c>
      <c r="H6" s="308">
        <f>SUM('Budget Draft'!D6)</f>
        <v>851944</v>
      </c>
      <c r="I6" s="308">
        <f>SUM('Budget Draft'!E6)</f>
        <v>851944</v>
      </c>
      <c r="J6" s="308">
        <v>851944</v>
      </c>
      <c r="K6" s="306">
        <f>$J6-$G6</f>
        <v>0</v>
      </c>
      <c r="L6" s="309">
        <f>$J6/$G6</f>
        <v>1</v>
      </c>
      <c r="M6" s="306">
        <f>$J6-$I6</f>
        <v>0</v>
      </c>
    </row>
    <row r="7" spans="1:13" ht="12.75">
      <c r="A7" s="156" t="s">
        <v>451</v>
      </c>
      <c r="B7" s="156"/>
      <c r="C7" s="216">
        <v>8000</v>
      </c>
      <c r="D7" s="216">
        <v>1500</v>
      </c>
      <c r="E7" s="216">
        <v>8000</v>
      </c>
      <c r="F7" s="216">
        <v>1729</v>
      </c>
      <c r="G7" s="216">
        <v>5000</v>
      </c>
      <c r="H7" s="216">
        <v>1177</v>
      </c>
      <c r="I7" s="216">
        <v>1500</v>
      </c>
      <c r="J7" s="216">
        <v>5000</v>
      </c>
      <c r="K7" s="192">
        <f>$J7-$G7</f>
        <v>0</v>
      </c>
      <c r="L7" s="217">
        <f>$J7/$G7</f>
        <v>1</v>
      </c>
      <c r="M7" s="192">
        <f>$J7-$I7</f>
        <v>3500</v>
      </c>
    </row>
    <row r="8" spans="1:13" ht="12.75">
      <c r="A8" s="305"/>
      <c r="B8" s="305"/>
      <c r="C8" s="308"/>
      <c r="D8" s="308"/>
      <c r="E8" s="308"/>
      <c r="F8" s="216"/>
      <c r="G8" s="308"/>
      <c r="H8" s="308"/>
      <c r="I8" s="308"/>
      <c r="J8" s="308"/>
      <c r="K8" s="306"/>
      <c r="L8" s="309"/>
      <c r="M8" s="306"/>
    </row>
    <row r="9" spans="1:13" ht="12.75">
      <c r="A9" s="220" t="s">
        <v>452</v>
      </c>
      <c r="B9" s="220"/>
      <c r="C9" s="221">
        <f aca="true" t="shared" si="0" ref="C9:J9">SUM(C4:C7)</f>
        <v>1526166</v>
      </c>
      <c r="D9" s="221">
        <f t="shared" si="0"/>
        <v>1519666</v>
      </c>
      <c r="E9" s="221">
        <f t="shared" si="0"/>
        <v>1538304</v>
      </c>
      <c r="F9" s="221">
        <f t="shared" si="0"/>
        <v>1532034</v>
      </c>
      <c r="G9" s="221">
        <f t="shared" si="0"/>
        <v>1832618</v>
      </c>
      <c r="H9" s="221">
        <f t="shared" si="0"/>
        <v>1828795</v>
      </c>
      <c r="I9" s="221">
        <f t="shared" si="0"/>
        <v>1829118</v>
      </c>
      <c r="J9" s="221">
        <f t="shared" si="0"/>
        <v>1816078</v>
      </c>
      <c r="K9" s="221">
        <f>$J9-$G9</f>
        <v>-16540</v>
      </c>
      <c r="L9" s="222">
        <f>$J9/$G9</f>
        <v>0.9909746602947259</v>
      </c>
      <c r="M9" s="221">
        <f>$J9-$I9</f>
        <v>-13040</v>
      </c>
    </row>
    <row r="10" spans="1:13" ht="12.75">
      <c r="A10" s="220"/>
      <c r="B10" s="220"/>
      <c r="C10" s="221"/>
      <c r="D10" s="310"/>
      <c r="E10" s="221"/>
      <c r="F10" s="310"/>
      <c r="G10" s="221"/>
      <c r="H10" s="221"/>
      <c r="I10" s="221"/>
      <c r="J10" s="221"/>
      <c r="K10" s="221"/>
      <c r="L10" s="222"/>
      <c r="M10" s="221"/>
    </row>
    <row r="11" spans="1:13" ht="12.75">
      <c r="A11" s="220"/>
      <c r="B11" s="220"/>
      <c r="C11" s="221"/>
      <c r="D11" s="310"/>
      <c r="E11" s="221"/>
      <c r="F11" s="310"/>
      <c r="G11" s="221"/>
      <c r="H11" s="221"/>
      <c r="I11" s="221"/>
      <c r="J11" s="221"/>
      <c r="K11" s="221"/>
      <c r="L11" s="222"/>
      <c r="M11" s="221"/>
    </row>
    <row r="12" spans="1:11" ht="12.75">
      <c r="A12" s="156"/>
      <c r="B12" s="156"/>
      <c r="C12" s="156"/>
      <c r="D12" s="311"/>
      <c r="E12" s="156"/>
      <c r="F12" s="311"/>
      <c r="G12" s="156"/>
      <c r="H12" s="156"/>
      <c r="I12" s="223"/>
      <c r="J12" s="156"/>
      <c r="K12" s="125"/>
    </row>
    <row r="13" spans="1:13" ht="12.75">
      <c r="A13" s="224" t="s">
        <v>453</v>
      </c>
      <c r="B13" s="156"/>
      <c r="C13" s="156"/>
      <c r="D13" s="311"/>
      <c r="E13" s="156"/>
      <c r="F13" s="311"/>
      <c r="G13" s="192"/>
      <c r="H13" s="156"/>
      <c r="I13" s="223"/>
      <c r="J13" s="192"/>
      <c r="K13" s="156"/>
      <c r="L13" s="156"/>
      <c r="M13" s="156"/>
    </row>
    <row r="14" spans="1:13" ht="12.75">
      <c r="A14" s="224"/>
      <c r="B14" s="156"/>
      <c r="C14" s="156"/>
      <c r="D14" s="311"/>
      <c r="E14" s="156"/>
      <c r="F14" s="311"/>
      <c r="G14" s="156"/>
      <c r="H14" s="156"/>
      <c r="I14" s="156"/>
      <c r="J14" s="156"/>
      <c r="K14" s="156"/>
      <c r="L14" s="156"/>
      <c r="M14" s="156"/>
    </row>
    <row r="15" spans="1:13" ht="12.75">
      <c r="A15" s="220"/>
      <c r="B15" s="220"/>
      <c r="C15" s="207">
        <v>2013</v>
      </c>
      <c r="D15" s="207">
        <v>2013</v>
      </c>
      <c r="E15" s="207">
        <v>2014</v>
      </c>
      <c r="F15" s="207">
        <v>2014</v>
      </c>
      <c r="G15" s="207">
        <v>2015</v>
      </c>
      <c r="H15" s="207">
        <v>2015</v>
      </c>
      <c r="I15" s="207">
        <v>2015</v>
      </c>
      <c r="J15" s="207">
        <v>2016</v>
      </c>
      <c r="K15" s="207" t="s">
        <v>442</v>
      </c>
      <c r="L15" s="207" t="s">
        <v>443</v>
      </c>
      <c r="M15" s="207" t="s">
        <v>442</v>
      </c>
    </row>
    <row r="16" spans="1:13" ht="12.75">
      <c r="A16" s="225"/>
      <c r="B16" s="226" t="s">
        <v>454</v>
      </c>
      <c r="C16" s="209" t="s">
        <v>445</v>
      </c>
      <c r="D16" s="209" t="s">
        <v>660</v>
      </c>
      <c r="E16" s="209" t="s">
        <v>445</v>
      </c>
      <c r="F16" s="209" t="s">
        <v>660</v>
      </c>
      <c r="G16" s="209" t="s">
        <v>445</v>
      </c>
      <c r="H16" s="209" t="s">
        <v>692</v>
      </c>
      <c r="I16" s="209" t="s">
        <v>447</v>
      </c>
      <c r="J16" s="209" t="s">
        <v>445</v>
      </c>
      <c r="K16" s="209" t="s">
        <v>752</v>
      </c>
      <c r="L16" s="209" t="s">
        <v>752</v>
      </c>
      <c r="M16" s="209" t="s">
        <v>783</v>
      </c>
    </row>
    <row r="17" spans="1:13" ht="12.75">
      <c r="A17" s="312">
        <v>119</v>
      </c>
      <c r="B17" s="312" t="s">
        <v>455</v>
      </c>
      <c r="C17" s="308">
        <v>1325</v>
      </c>
      <c r="D17" s="308">
        <v>318</v>
      </c>
      <c r="E17" s="308">
        <v>1325</v>
      </c>
      <c r="F17" s="216">
        <v>0</v>
      </c>
      <c r="G17" s="308">
        <v>0</v>
      </c>
      <c r="H17" s="308">
        <v>0</v>
      </c>
      <c r="I17" s="308">
        <v>0</v>
      </c>
      <c r="J17" s="308">
        <f>SUM('Budget Draft'!F14)</f>
        <v>0</v>
      </c>
      <c r="K17" s="313">
        <f>$J17-$G17</f>
        <v>0</v>
      </c>
      <c r="L17" s="314" t="e">
        <f>$J17/$G17</f>
        <v>#DIV/0!</v>
      </c>
      <c r="M17" s="306">
        <f>$J17-$I17</f>
        <v>0</v>
      </c>
    </row>
    <row r="18" spans="1:13" ht="12.75">
      <c r="A18" s="225">
        <v>121</v>
      </c>
      <c r="B18" s="225" t="s">
        <v>456</v>
      </c>
      <c r="C18" s="216">
        <v>9325</v>
      </c>
      <c r="D18" s="216">
        <v>8130</v>
      </c>
      <c r="E18" s="216">
        <v>10475</v>
      </c>
      <c r="F18" s="216">
        <v>6833</v>
      </c>
      <c r="G18" s="216">
        <f>SUM('Budget Draft'!C15)</f>
        <v>10475</v>
      </c>
      <c r="H18" s="216">
        <v>4153</v>
      </c>
      <c r="I18" s="216">
        <v>10475</v>
      </c>
      <c r="J18" s="216">
        <f>SUM('Budget Draft'!F15)</f>
        <v>9425</v>
      </c>
      <c r="K18" s="231">
        <f aca="true" t="shared" si="1" ref="K18:K38">$J18-$G18</f>
        <v>-1050</v>
      </c>
      <c r="L18" s="232">
        <f>$J18/$G18</f>
        <v>0.8997613365155132</v>
      </c>
      <c r="M18" s="192">
        <f aca="true" t="shared" si="2" ref="M18:M40">$J18-$I18</f>
        <v>-1050</v>
      </c>
    </row>
    <row r="19" spans="1:13" ht="12.75">
      <c r="A19" s="312">
        <v>122</v>
      </c>
      <c r="B19" s="312" t="s">
        <v>457</v>
      </c>
      <c r="C19" s="308">
        <v>2328</v>
      </c>
      <c r="D19" s="308">
        <v>1054</v>
      </c>
      <c r="E19" s="308">
        <v>3093</v>
      </c>
      <c r="F19" s="216">
        <v>1785</v>
      </c>
      <c r="G19" s="308">
        <f>SUM('Budget Draft'!C16)</f>
        <v>3093</v>
      </c>
      <c r="H19" s="308">
        <v>1641</v>
      </c>
      <c r="I19" s="308">
        <v>3093</v>
      </c>
      <c r="J19" s="308">
        <f>SUM('Budget Draft'!F16)</f>
        <v>4933</v>
      </c>
      <c r="K19" s="313">
        <f t="shared" si="1"/>
        <v>1840</v>
      </c>
      <c r="L19" s="314">
        <f aca="true" t="shared" si="3" ref="L19:L38">$J19/$G19</f>
        <v>1.5948916909149693</v>
      </c>
      <c r="M19" s="306">
        <f t="shared" si="2"/>
        <v>1840</v>
      </c>
    </row>
    <row r="20" spans="1:13" ht="12.75">
      <c r="A20" s="225">
        <v>123</v>
      </c>
      <c r="B20" s="225" t="s">
        <v>458</v>
      </c>
      <c r="C20" s="216">
        <v>1655</v>
      </c>
      <c r="D20" s="216">
        <v>401</v>
      </c>
      <c r="E20" s="216">
        <v>0</v>
      </c>
      <c r="F20" s="216">
        <v>0</v>
      </c>
      <c r="G20" s="216">
        <f>SUM('Budget Draft'!C17)</f>
        <v>0</v>
      </c>
      <c r="H20" s="216">
        <v>0</v>
      </c>
      <c r="I20" s="216">
        <v>0</v>
      </c>
      <c r="J20" s="216">
        <f>SUM('Budget Draft'!F17)</f>
        <v>0</v>
      </c>
      <c r="K20" s="231">
        <f t="shared" si="1"/>
        <v>0</v>
      </c>
      <c r="L20" s="232" t="e">
        <f t="shared" si="3"/>
        <v>#DIV/0!</v>
      </c>
      <c r="M20" s="192">
        <f t="shared" si="2"/>
        <v>0</v>
      </c>
    </row>
    <row r="21" spans="1:13" ht="12.75">
      <c r="A21" s="312">
        <v>124</v>
      </c>
      <c r="B21" s="312" t="s">
        <v>459</v>
      </c>
      <c r="C21" s="308">
        <v>85475</v>
      </c>
      <c r="D21" s="308">
        <v>76679</v>
      </c>
      <c r="E21" s="308">
        <v>104885</v>
      </c>
      <c r="F21" s="216">
        <v>101495</v>
      </c>
      <c r="G21" s="308">
        <v>126077</v>
      </c>
      <c r="H21" s="308">
        <v>61693</v>
      </c>
      <c r="I21" s="308">
        <v>126077</v>
      </c>
      <c r="J21" s="308">
        <f>SUM('Budget Draft'!F18)</f>
        <v>129155</v>
      </c>
      <c r="K21" s="313">
        <f t="shared" si="1"/>
        <v>3078</v>
      </c>
      <c r="L21" s="314">
        <f t="shared" si="3"/>
        <v>1.024413651974587</v>
      </c>
      <c r="M21" s="306">
        <f t="shared" si="2"/>
        <v>3078</v>
      </c>
    </row>
    <row r="22" spans="1:13" ht="12.75">
      <c r="A22" s="225">
        <v>125</v>
      </c>
      <c r="B22" s="225" t="s">
        <v>460</v>
      </c>
      <c r="C22" s="216">
        <v>19500</v>
      </c>
      <c r="D22" s="216">
        <v>19549</v>
      </c>
      <c r="E22" s="216">
        <v>20975</v>
      </c>
      <c r="F22" s="216">
        <v>16062</v>
      </c>
      <c r="G22" s="216">
        <v>22900</v>
      </c>
      <c r="H22" s="216">
        <v>6426</v>
      </c>
      <c r="I22" s="216">
        <v>22900</v>
      </c>
      <c r="J22" s="216">
        <f>SUM('Budget Draft'!F19)</f>
        <v>23100</v>
      </c>
      <c r="K22" s="231">
        <f t="shared" si="1"/>
        <v>200</v>
      </c>
      <c r="L22" s="232">
        <f t="shared" si="3"/>
        <v>1.0087336244541485</v>
      </c>
      <c r="M22" s="192">
        <f t="shared" si="2"/>
        <v>200</v>
      </c>
    </row>
    <row r="23" spans="1:13" ht="12.75">
      <c r="A23" s="312">
        <v>126</v>
      </c>
      <c r="B23" s="312" t="s">
        <v>461</v>
      </c>
      <c r="C23" s="308">
        <v>14710</v>
      </c>
      <c r="D23" s="308">
        <v>10594</v>
      </c>
      <c r="E23" s="308">
        <v>18660</v>
      </c>
      <c r="F23" s="216">
        <v>9684</v>
      </c>
      <c r="G23" s="308">
        <v>18810</v>
      </c>
      <c r="H23" s="308">
        <v>3954</v>
      </c>
      <c r="I23" s="308">
        <v>18810</v>
      </c>
      <c r="J23" s="308">
        <f>SUM('Budget Draft'!F20)</f>
        <v>18810</v>
      </c>
      <c r="K23" s="313">
        <f t="shared" si="1"/>
        <v>0</v>
      </c>
      <c r="L23" s="314">
        <f t="shared" si="3"/>
        <v>1</v>
      </c>
      <c r="M23" s="306">
        <f t="shared" si="2"/>
        <v>0</v>
      </c>
    </row>
    <row r="24" spans="1:13" ht="12.75">
      <c r="A24" s="225">
        <v>127</v>
      </c>
      <c r="B24" s="225" t="s">
        <v>462</v>
      </c>
      <c r="C24" s="216">
        <v>0</v>
      </c>
      <c r="D24" s="216">
        <v>0</v>
      </c>
      <c r="E24" s="216">
        <v>0</v>
      </c>
      <c r="F24" s="216">
        <v>0</v>
      </c>
      <c r="G24" s="216">
        <f>SUM('Budget Draft'!C21)</f>
        <v>0</v>
      </c>
      <c r="H24" s="216">
        <v>0</v>
      </c>
      <c r="I24" s="216">
        <v>0</v>
      </c>
      <c r="J24" s="216">
        <f>SUM('Budget Draft'!F21)</f>
        <v>0</v>
      </c>
      <c r="K24" s="231">
        <f t="shared" si="1"/>
        <v>0</v>
      </c>
      <c r="L24" s="232" t="e">
        <f t="shared" si="3"/>
        <v>#DIV/0!</v>
      </c>
      <c r="M24" s="192">
        <f t="shared" si="2"/>
        <v>0</v>
      </c>
    </row>
    <row r="25" spans="1:13" ht="12.75">
      <c r="A25" s="312">
        <v>128</v>
      </c>
      <c r="B25" s="312" t="s">
        <v>463</v>
      </c>
      <c r="C25" s="308">
        <v>4325</v>
      </c>
      <c r="D25" s="308">
        <v>2426</v>
      </c>
      <c r="E25" s="308">
        <v>3250</v>
      </c>
      <c r="F25" s="216">
        <v>801</v>
      </c>
      <c r="G25" s="308">
        <v>2300</v>
      </c>
      <c r="H25" s="308">
        <v>560</v>
      </c>
      <c r="I25" s="308">
        <v>2300</v>
      </c>
      <c r="J25" s="308">
        <f>SUM('Budget Draft'!F22)</f>
        <v>0</v>
      </c>
      <c r="K25" s="313">
        <f t="shared" si="1"/>
        <v>-2300</v>
      </c>
      <c r="L25" s="314">
        <f t="shared" si="3"/>
        <v>0</v>
      </c>
      <c r="M25" s="306">
        <f t="shared" si="2"/>
        <v>-2300</v>
      </c>
    </row>
    <row r="26" spans="1:13" ht="12.75">
      <c r="A26" s="225">
        <v>129</v>
      </c>
      <c r="B26" s="225" t="s">
        <v>464</v>
      </c>
      <c r="C26" s="216">
        <v>19640</v>
      </c>
      <c r="D26" s="216">
        <v>18380</v>
      </c>
      <c r="E26" s="216">
        <v>18390</v>
      </c>
      <c r="F26" s="216">
        <v>13885</v>
      </c>
      <c r="G26" s="216">
        <v>17895</v>
      </c>
      <c r="H26" s="216">
        <v>12384</v>
      </c>
      <c r="I26" s="216">
        <v>17895</v>
      </c>
      <c r="J26" s="216">
        <f>SUM('Budget Draft'!F23)</f>
        <v>20495</v>
      </c>
      <c r="K26" s="231">
        <f t="shared" si="1"/>
        <v>2600</v>
      </c>
      <c r="L26" s="232">
        <f t="shared" si="3"/>
        <v>1.1452919810002795</v>
      </c>
      <c r="M26" s="192">
        <f t="shared" si="2"/>
        <v>2600</v>
      </c>
    </row>
    <row r="27" spans="1:13" ht="12.75">
      <c r="A27" s="312">
        <v>130</v>
      </c>
      <c r="B27" s="312" t="s">
        <v>465</v>
      </c>
      <c r="C27" s="308">
        <v>340</v>
      </c>
      <c r="D27" s="308">
        <v>0</v>
      </c>
      <c r="E27" s="308">
        <v>0</v>
      </c>
      <c r="F27" s="216">
        <v>0</v>
      </c>
      <c r="G27" s="308">
        <f>SUM('Budget Draft'!C24)</f>
        <v>0</v>
      </c>
      <c r="H27" s="308">
        <v>0</v>
      </c>
      <c r="I27" s="308">
        <v>0</v>
      </c>
      <c r="J27" s="308">
        <f>SUM('Budget Draft'!F24)</f>
        <v>0</v>
      </c>
      <c r="K27" s="313">
        <f t="shared" si="1"/>
        <v>0</v>
      </c>
      <c r="L27" s="314" t="e">
        <f t="shared" si="3"/>
        <v>#DIV/0!</v>
      </c>
      <c r="M27" s="306">
        <f t="shared" si="2"/>
        <v>0</v>
      </c>
    </row>
    <row r="28" spans="1:13" ht="12.75">
      <c r="A28" s="225">
        <v>132</v>
      </c>
      <c r="B28" s="225" t="s">
        <v>466</v>
      </c>
      <c r="C28" s="216">
        <v>0</v>
      </c>
      <c r="D28" s="216">
        <v>0</v>
      </c>
      <c r="E28" s="216">
        <v>0</v>
      </c>
      <c r="F28" s="216">
        <v>0</v>
      </c>
      <c r="G28" s="216">
        <f>SUM('Budget Draft'!C25)</f>
        <v>0</v>
      </c>
      <c r="H28" s="216">
        <v>0</v>
      </c>
      <c r="I28" s="216">
        <v>0</v>
      </c>
      <c r="J28" s="216">
        <f>SUM('Budget Draft'!F25)</f>
        <v>0</v>
      </c>
      <c r="K28" s="231">
        <f t="shared" si="1"/>
        <v>0</v>
      </c>
      <c r="L28" s="232" t="e">
        <f t="shared" si="3"/>
        <v>#DIV/0!</v>
      </c>
      <c r="M28" s="192">
        <f t="shared" si="2"/>
        <v>0</v>
      </c>
    </row>
    <row r="29" spans="1:13" ht="12.75">
      <c r="A29" s="312">
        <v>135</v>
      </c>
      <c r="B29" s="312" t="s">
        <v>467</v>
      </c>
      <c r="C29" s="308">
        <v>15300</v>
      </c>
      <c r="D29" s="308">
        <v>11235</v>
      </c>
      <c r="E29" s="308">
        <v>16000</v>
      </c>
      <c r="F29" s="216">
        <v>12958</v>
      </c>
      <c r="G29" s="308">
        <f>SUM('Budget Draft'!C26)</f>
        <v>16000</v>
      </c>
      <c r="H29" s="308">
        <v>8861</v>
      </c>
      <c r="I29" s="308">
        <v>16000</v>
      </c>
      <c r="J29" s="308">
        <f>SUM('Budget Draft'!F26)</f>
        <v>17400</v>
      </c>
      <c r="K29" s="313">
        <f t="shared" si="1"/>
        <v>1400</v>
      </c>
      <c r="L29" s="314">
        <f t="shared" si="3"/>
        <v>1.0875</v>
      </c>
      <c r="M29" s="306">
        <f t="shared" si="2"/>
        <v>1400</v>
      </c>
    </row>
    <row r="30" spans="1:13" ht="12.75">
      <c r="A30" s="225">
        <v>136</v>
      </c>
      <c r="B30" s="225" t="s">
        <v>468</v>
      </c>
      <c r="C30" s="216">
        <v>7628</v>
      </c>
      <c r="D30" s="216">
        <v>3095</v>
      </c>
      <c r="E30" s="216">
        <v>6158</v>
      </c>
      <c r="F30" s="216">
        <v>5426</v>
      </c>
      <c r="G30" s="216">
        <v>4784</v>
      </c>
      <c r="H30" s="216">
        <v>1665</v>
      </c>
      <c r="I30" s="216">
        <v>4784</v>
      </c>
      <c r="J30" s="216">
        <f>SUM('Budget Draft'!F27)</f>
        <v>4984</v>
      </c>
      <c r="K30" s="231">
        <f t="shared" si="1"/>
        <v>200</v>
      </c>
      <c r="L30" s="232">
        <f t="shared" si="3"/>
        <v>1.0418060200668897</v>
      </c>
      <c r="M30" s="192">
        <f t="shared" si="2"/>
        <v>200</v>
      </c>
    </row>
    <row r="31" spans="1:13" ht="12.75">
      <c r="A31" s="312">
        <v>137</v>
      </c>
      <c r="B31" s="312" t="s">
        <v>127</v>
      </c>
      <c r="C31" s="308">
        <v>765</v>
      </c>
      <c r="D31" s="308">
        <v>565</v>
      </c>
      <c r="E31" s="308">
        <v>0</v>
      </c>
      <c r="F31" s="216">
        <v>0</v>
      </c>
      <c r="G31" s="308">
        <f>SUM('Budget Draft'!C28)</f>
        <v>0</v>
      </c>
      <c r="H31" s="308">
        <v>0</v>
      </c>
      <c r="I31" s="308">
        <v>0</v>
      </c>
      <c r="J31" s="308">
        <f>SUM('Budget Draft'!F28)</f>
        <v>0</v>
      </c>
      <c r="K31" s="313">
        <f t="shared" si="1"/>
        <v>0</v>
      </c>
      <c r="L31" s="314" t="e">
        <f t="shared" si="3"/>
        <v>#DIV/0!</v>
      </c>
      <c r="M31" s="306">
        <f t="shared" si="2"/>
        <v>0</v>
      </c>
    </row>
    <row r="32" spans="1:13" ht="12.75">
      <c r="A32" s="225">
        <v>140</v>
      </c>
      <c r="B32" s="225" t="s">
        <v>661</v>
      </c>
      <c r="C32" s="216">
        <v>2655</v>
      </c>
      <c r="D32" s="216">
        <v>2245</v>
      </c>
      <c r="E32" s="216">
        <v>50160</v>
      </c>
      <c r="F32" s="216">
        <v>48049</v>
      </c>
      <c r="G32" s="216">
        <v>44730</v>
      </c>
      <c r="H32" s="216">
        <v>42622</v>
      </c>
      <c r="I32" s="216">
        <v>44730</v>
      </c>
      <c r="J32" s="216">
        <f>SUM('Budget Draft'!F29)</f>
        <v>46730</v>
      </c>
      <c r="K32" s="231">
        <f t="shared" si="1"/>
        <v>2000</v>
      </c>
      <c r="L32" s="232">
        <f t="shared" si="3"/>
        <v>1.0447127207690587</v>
      </c>
      <c r="M32" s="192">
        <f t="shared" si="2"/>
        <v>2000</v>
      </c>
    </row>
    <row r="33" spans="1:13" ht="12.75">
      <c r="A33" s="312">
        <v>142</v>
      </c>
      <c r="B33" s="312" t="s">
        <v>470</v>
      </c>
      <c r="C33" s="308">
        <v>200</v>
      </c>
      <c r="D33" s="308">
        <v>200</v>
      </c>
      <c r="E33" s="308">
        <v>0</v>
      </c>
      <c r="F33" s="216">
        <v>0</v>
      </c>
      <c r="G33" s="308">
        <f>SUM('Budget Draft'!C30)</f>
        <v>0</v>
      </c>
      <c r="H33" s="308">
        <v>0</v>
      </c>
      <c r="I33" s="308">
        <v>0</v>
      </c>
      <c r="J33" s="308">
        <f>SUM('Budget Draft'!F30)</f>
        <v>0</v>
      </c>
      <c r="K33" s="313">
        <f t="shared" si="1"/>
        <v>0</v>
      </c>
      <c r="L33" s="314" t="e">
        <f t="shared" si="3"/>
        <v>#DIV/0!</v>
      </c>
      <c r="M33" s="306">
        <f t="shared" si="2"/>
        <v>0</v>
      </c>
    </row>
    <row r="34" spans="1:13" ht="12.75">
      <c r="A34" s="225">
        <v>149</v>
      </c>
      <c r="B34" s="225" t="s">
        <v>471</v>
      </c>
      <c r="C34" s="216">
        <v>42400</v>
      </c>
      <c r="D34" s="216">
        <v>25727</v>
      </c>
      <c r="E34" s="216">
        <v>62850</v>
      </c>
      <c r="F34" s="216">
        <v>51820</v>
      </c>
      <c r="G34" s="216">
        <v>33000</v>
      </c>
      <c r="H34" s="216">
        <v>1464</v>
      </c>
      <c r="I34" s="216">
        <v>33000</v>
      </c>
      <c r="J34" s="216">
        <f>SUM('Budget Draft'!F31)</f>
        <v>35587</v>
      </c>
      <c r="K34" s="231">
        <f t="shared" si="1"/>
        <v>2587</v>
      </c>
      <c r="L34" s="232">
        <f t="shared" si="3"/>
        <v>1.0783939393939395</v>
      </c>
      <c r="M34" s="192">
        <f t="shared" si="2"/>
        <v>2587</v>
      </c>
    </row>
    <row r="35" spans="1:13" ht="12.75">
      <c r="A35" s="312">
        <v>178</v>
      </c>
      <c r="B35" s="312" t="s">
        <v>472</v>
      </c>
      <c r="C35" s="308">
        <v>50000</v>
      </c>
      <c r="D35" s="308">
        <v>47580</v>
      </c>
      <c r="E35" s="308">
        <v>0</v>
      </c>
      <c r="F35" s="216">
        <v>0</v>
      </c>
      <c r="G35" s="308">
        <f>SUM('Budget Draft'!C32)</f>
        <v>0</v>
      </c>
      <c r="H35" s="308">
        <v>0</v>
      </c>
      <c r="I35" s="308">
        <v>0</v>
      </c>
      <c r="J35" s="308">
        <f>SUM('Budget Draft'!F32)</f>
        <v>0</v>
      </c>
      <c r="K35" s="313">
        <f t="shared" si="1"/>
        <v>0</v>
      </c>
      <c r="L35" s="314" t="e">
        <f t="shared" si="3"/>
        <v>#DIV/0!</v>
      </c>
      <c r="M35" s="306">
        <f t="shared" si="2"/>
        <v>0</v>
      </c>
    </row>
    <row r="36" spans="1:13" ht="12.75">
      <c r="A36" s="225">
        <v>180</v>
      </c>
      <c r="B36" s="225" t="s">
        <v>473</v>
      </c>
      <c r="C36" s="216">
        <v>4000</v>
      </c>
      <c r="D36" s="216">
        <v>3646</v>
      </c>
      <c r="E36" s="216">
        <v>4000</v>
      </c>
      <c r="F36" s="216">
        <v>4000</v>
      </c>
      <c r="G36" s="216">
        <v>4000</v>
      </c>
      <c r="H36" s="216">
        <v>3564</v>
      </c>
      <c r="I36" s="216">
        <v>4000</v>
      </c>
      <c r="J36" s="216">
        <f>SUM('Budget Draft'!F33)</f>
        <v>4000</v>
      </c>
      <c r="K36" s="231">
        <f t="shared" si="1"/>
        <v>0</v>
      </c>
      <c r="L36" s="232">
        <f t="shared" si="3"/>
        <v>1</v>
      </c>
      <c r="M36" s="192">
        <f t="shared" si="2"/>
        <v>0</v>
      </c>
    </row>
    <row r="37" spans="1:13" ht="12.75">
      <c r="A37" s="305">
        <v>500</v>
      </c>
      <c r="B37" s="305" t="s">
        <v>537</v>
      </c>
      <c r="C37" s="306">
        <v>122872</v>
      </c>
      <c r="D37" s="306">
        <v>99487</v>
      </c>
      <c r="E37" s="306">
        <v>114650</v>
      </c>
      <c r="F37" s="192">
        <v>75714</v>
      </c>
      <c r="G37" s="306">
        <v>96100</v>
      </c>
      <c r="H37" s="306">
        <v>7288</v>
      </c>
      <c r="I37" s="306">
        <v>96100</v>
      </c>
      <c r="J37" s="306">
        <v>113950</v>
      </c>
      <c r="K37" s="313">
        <f t="shared" si="1"/>
        <v>17850</v>
      </c>
      <c r="L37" s="314">
        <f t="shared" si="3"/>
        <v>1.1857440166493236</v>
      </c>
      <c r="M37" s="306">
        <f t="shared" si="2"/>
        <v>17850</v>
      </c>
    </row>
    <row r="38" spans="1:13" ht="12.75">
      <c r="A38" s="156">
        <v>800</v>
      </c>
      <c r="B38" s="156" t="s">
        <v>474</v>
      </c>
      <c r="C38" s="192">
        <v>30000</v>
      </c>
      <c r="D38" s="192">
        <v>30000</v>
      </c>
      <c r="E38" s="192">
        <v>25000</v>
      </c>
      <c r="F38" s="192">
        <v>25000</v>
      </c>
      <c r="G38" s="192">
        <v>20000</v>
      </c>
      <c r="H38" s="192">
        <v>20000</v>
      </c>
      <c r="I38" s="192">
        <v>20000</v>
      </c>
      <c r="J38" s="192">
        <f>SUM('Budget Draft'!F35)</f>
        <v>15000</v>
      </c>
      <c r="K38" s="231">
        <f t="shared" si="1"/>
        <v>-5000</v>
      </c>
      <c r="L38" s="232">
        <f t="shared" si="3"/>
        <v>0.75</v>
      </c>
      <c r="M38" s="192">
        <f t="shared" si="2"/>
        <v>-5000</v>
      </c>
    </row>
    <row r="39" spans="1:13" ht="12.75">
      <c r="A39" s="156"/>
      <c r="B39" s="156"/>
      <c r="C39" s="192"/>
      <c r="D39" s="192"/>
      <c r="E39" s="192"/>
      <c r="F39" s="192"/>
      <c r="G39" s="192"/>
      <c r="H39" s="192"/>
      <c r="I39" s="192"/>
      <c r="J39" s="192"/>
      <c r="K39" s="231"/>
      <c r="L39" s="232"/>
      <c r="M39" s="192"/>
    </row>
    <row r="40" spans="1:13" ht="12.75">
      <c r="A40" s="220" t="s">
        <v>475</v>
      </c>
      <c r="B40" s="156"/>
      <c r="C40" s="221">
        <f aca="true" t="shared" si="4" ref="C40:J40">SUM(C17:C38)</f>
        <v>434443</v>
      </c>
      <c r="D40" s="221">
        <f t="shared" si="4"/>
        <v>361311</v>
      </c>
      <c r="E40" s="221">
        <f t="shared" si="4"/>
        <v>459871</v>
      </c>
      <c r="F40" s="221">
        <f t="shared" si="4"/>
        <v>373512</v>
      </c>
      <c r="G40" s="221">
        <f t="shared" si="4"/>
        <v>420164</v>
      </c>
      <c r="H40" s="221">
        <f t="shared" si="4"/>
        <v>176275</v>
      </c>
      <c r="I40" s="221">
        <f t="shared" si="4"/>
        <v>420164</v>
      </c>
      <c r="J40" s="221">
        <f t="shared" si="4"/>
        <v>443569</v>
      </c>
      <c r="K40" s="236">
        <f>$J40-$G40</f>
        <v>23405</v>
      </c>
      <c r="L40" s="237">
        <f>$J40/$G40</f>
        <v>1.0557044392189716</v>
      </c>
      <c r="M40" s="221">
        <f t="shared" si="2"/>
        <v>23405</v>
      </c>
    </row>
    <row r="41" spans="1:13" ht="12.75">
      <c r="A41" s="156"/>
      <c r="B41" s="156"/>
      <c r="C41" s="156"/>
      <c r="D41" s="311"/>
      <c r="E41" s="156"/>
      <c r="F41" s="311"/>
      <c r="G41" s="156"/>
      <c r="H41" s="156"/>
      <c r="I41" s="156"/>
      <c r="J41" s="156"/>
      <c r="K41" s="156"/>
      <c r="L41" s="156"/>
      <c r="M41" s="156"/>
    </row>
    <row r="42" spans="1:13" ht="12.75">
      <c r="A42" s="156"/>
      <c r="B42" s="156"/>
      <c r="C42" s="207" t="s">
        <v>234</v>
      </c>
      <c r="D42" s="315" t="s">
        <v>234</v>
      </c>
      <c r="E42" s="207" t="s">
        <v>234</v>
      </c>
      <c r="F42" s="315" t="s">
        <v>234</v>
      </c>
      <c r="G42" s="207" t="s">
        <v>234</v>
      </c>
      <c r="H42" s="207" t="s">
        <v>234</v>
      </c>
      <c r="I42" s="207" t="s">
        <v>234</v>
      </c>
      <c r="J42" s="207" t="s">
        <v>234</v>
      </c>
      <c r="K42" s="156"/>
      <c r="L42" s="156"/>
      <c r="M42" s="156"/>
    </row>
    <row r="43" spans="1:13" ht="12.75">
      <c r="A43" s="414" t="s">
        <v>476</v>
      </c>
      <c r="B43" s="415"/>
      <c r="C43" s="316"/>
      <c r="D43" s="317"/>
      <c r="E43" s="316"/>
      <c r="F43" s="317"/>
      <c r="G43" s="316"/>
      <c r="H43" s="318"/>
      <c r="I43" s="318"/>
      <c r="J43" s="316"/>
      <c r="K43" s="319"/>
      <c r="L43" s="319"/>
      <c r="M43" s="319"/>
    </row>
    <row r="44" spans="1:13" ht="12.75">
      <c r="A44" s="156"/>
      <c r="B44" s="156"/>
      <c r="C44" s="156"/>
      <c r="D44" s="311"/>
      <c r="E44" s="156"/>
      <c r="F44" s="311"/>
      <c r="G44" s="156"/>
      <c r="H44" s="156"/>
      <c r="I44" s="156"/>
      <c r="J44" s="156"/>
      <c r="K44" s="156"/>
      <c r="L44" s="156"/>
      <c r="M44" s="156"/>
    </row>
    <row r="45" spans="1:13" ht="12.75">
      <c r="A45" s="156"/>
      <c r="B45" s="156"/>
      <c r="C45" s="207">
        <v>2013</v>
      </c>
      <c r="D45" s="207">
        <v>2013</v>
      </c>
      <c r="E45" s="207">
        <v>2014</v>
      </c>
      <c r="F45" s="207">
        <v>2014</v>
      </c>
      <c r="G45" s="207">
        <v>2015</v>
      </c>
      <c r="H45" s="207">
        <v>2015</v>
      </c>
      <c r="I45" s="207">
        <v>2015</v>
      </c>
      <c r="J45" s="207">
        <v>2016</v>
      </c>
      <c r="K45" s="207" t="s">
        <v>442</v>
      </c>
      <c r="L45" s="207" t="s">
        <v>443</v>
      </c>
      <c r="M45" s="207" t="s">
        <v>442</v>
      </c>
    </row>
    <row r="46" spans="1:13" ht="12.75">
      <c r="A46" s="156"/>
      <c r="B46" s="224" t="s">
        <v>454</v>
      </c>
      <c r="C46" s="209" t="s">
        <v>445</v>
      </c>
      <c r="D46" s="209" t="s">
        <v>660</v>
      </c>
      <c r="E46" s="209" t="s">
        <v>445</v>
      </c>
      <c r="F46" s="209" t="s">
        <v>660</v>
      </c>
      <c r="G46" s="209" t="s">
        <v>445</v>
      </c>
      <c r="H46" s="209" t="s">
        <v>692</v>
      </c>
      <c r="I46" s="209" t="s">
        <v>447</v>
      </c>
      <c r="J46" s="209" t="s">
        <v>445</v>
      </c>
      <c r="K46" s="209" t="s">
        <v>752</v>
      </c>
      <c r="L46" s="209" t="s">
        <v>752</v>
      </c>
      <c r="M46" s="209" t="s">
        <v>783</v>
      </c>
    </row>
    <row r="47" spans="1:13" ht="12.75">
      <c r="A47" s="305">
        <v>134</v>
      </c>
      <c r="B47" s="305" t="s">
        <v>477</v>
      </c>
      <c r="C47" s="308">
        <v>48158</v>
      </c>
      <c r="D47" s="308">
        <v>10191</v>
      </c>
      <c r="E47" s="308">
        <v>37543</v>
      </c>
      <c r="F47" s="216">
        <v>8014</v>
      </c>
      <c r="G47" s="308">
        <v>34615</v>
      </c>
      <c r="H47" s="308">
        <v>0</v>
      </c>
      <c r="I47" s="308">
        <v>34615</v>
      </c>
      <c r="J47" s="308">
        <f>ACT134!J1</f>
        <v>22604.92</v>
      </c>
      <c r="K47" s="306">
        <f aca="true" t="shared" si="5" ref="K47:K53">$J47-$G47</f>
        <v>-12010.080000000002</v>
      </c>
      <c r="L47" s="309">
        <f aca="true" t="shared" si="6" ref="L47:L53">$J47/$G47</f>
        <v>0.6530382782030911</v>
      </c>
      <c r="M47" s="306">
        <f aca="true" t="shared" si="7" ref="M47:M53">$J47-$I47</f>
        <v>-12010.080000000002</v>
      </c>
    </row>
    <row r="48" spans="1:13" ht="12.75">
      <c r="A48" s="156">
        <v>164</v>
      </c>
      <c r="B48" s="156" t="s">
        <v>478</v>
      </c>
      <c r="C48" s="216">
        <v>155000</v>
      </c>
      <c r="D48" s="216">
        <v>300</v>
      </c>
      <c r="E48" s="216">
        <v>155000</v>
      </c>
      <c r="F48" s="216">
        <v>100</v>
      </c>
      <c r="G48" s="216">
        <f>SUM('Budget Draft'!C45)</f>
        <v>155000</v>
      </c>
      <c r="H48" s="216">
        <v>0</v>
      </c>
      <c r="I48" s="216">
        <v>500</v>
      </c>
      <c r="J48" s="216">
        <f>SUM('Budget Draft'!F45)</f>
        <v>155000</v>
      </c>
      <c r="K48" s="192">
        <f t="shared" si="5"/>
        <v>0</v>
      </c>
      <c r="L48" s="217">
        <f t="shared" si="6"/>
        <v>1</v>
      </c>
      <c r="M48" s="192">
        <f t="shared" si="7"/>
        <v>154500</v>
      </c>
    </row>
    <row r="49" spans="1:13" ht="12.75">
      <c r="A49" s="305">
        <v>165</v>
      </c>
      <c r="B49" s="305" t="s">
        <v>479</v>
      </c>
      <c r="C49" s="308">
        <v>169000</v>
      </c>
      <c r="D49" s="308">
        <v>0</v>
      </c>
      <c r="E49" s="308">
        <v>169000</v>
      </c>
      <c r="F49" s="216">
        <v>0</v>
      </c>
      <c r="G49" s="308">
        <f>SUM('Budget Draft'!C46)</f>
        <v>169000</v>
      </c>
      <c r="H49" s="308">
        <v>0</v>
      </c>
      <c r="I49" s="308">
        <v>0</v>
      </c>
      <c r="J49" s="308">
        <f>SUM('Budget Draft'!F46)</f>
        <v>110000</v>
      </c>
      <c r="K49" s="306">
        <f t="shared" si="5"/>
        <v>-59000</v>
      </c>
      <c r="L49" s="309">
        <f t="shared" si="6"/>
        <v>0.650887573964497</v>
      </c>
      <c r="M49" s="306">
        <f t="shared" si="7"/>
        <v>110000</v>
      </c>
    </row>
    <row r="50" spans="1:13" ht="12.75">
      <c r="A50" s="156">
        <v>500</v>
      </c>
      <c r="B50" s="156" t="s">
        <v>750</v>
      </c>
      <c r="C50" s="192"/>
      <c r="D50" s="192"/>
      <c r="E50" s="192"/>
      <c r="F50" s="192"/>
      <c r="G50" s="192">
        <v>308491</v>
      </c>
      <c r="H50" s="192">
        <v>0</v>
      </c>
      <c r="I50" s="192">
        <v>308491</v>
      </c>
      <c r="J50" s="192">
        <v>320000</v>
      </c>
      <c r="K50" s="192">
        <f t="shared" si="5"/>
        <v>11509</v>
      </c>
      <c r="L50" s="217">
        <f t="shared" si="6"/>
        <v>1.0373074092923293</v>
      </c>
      <c r="M50" s="192">
        <f t="shared" si="7"/>
        <v>11509</v>
      </c>
    </row>
    <row r="51" spans="1:13" ht="12.75">
      <c r="A51" s="156">
        <v>800</v>
      </c>
      <c r="B51" s="156" t="s">
        <v>902</v>
      </c>
      <c r="C51" s="192"/>
      <c r="D51" s="192"/>
      <c r="E51" s="192"/>
      <c r="F51" s="192"/>
      <c r="G51" s="192"/>
      <c r="H51" s="192"/>
      <c r="I51" s="192"/>
      <c r="J51" s="192">
        <v>75000</v>
      </c>
      <c r="K51" s="192">
        <f t="shared" si="5"/>
        <v>75000</v>
      </c>
      <c r="L51" s="399" t="e">
        <f t="shared" si="6"/>
        <v>#DIV/0!</v>
      </c>
      <c r="M51" s="192">
        <f t="shared" si="7"/>
        <v>75000</v>
      </c>
    </row>
    <row r="52" spans="1:13" ht="12.75">
      <c r="A52" s="305">
        <v>166</v>
      </c>
      <c r="B52" s="305" t="s">
        <v>480</v>
      </c>
      <c r="C52" s="306">
        <v>10000</v>
      </c>
      <c r="D52" s="306">
        <v>5000</v>
      </c>
      <c r="E52" s="306">
        <v>10000</v>
      </c>
      <c r="F52" s="192">
        <v>6809</v>
      </c>
      <c r="G52" s="306">
        <v>10000</v>
      </c>
      <c r="H52" s="306">
        <v>4699.82</v>
      </c>
      <c r="I52" s="306">
        <v>10000</v>
      </c>
      <c r="J52" s="306">
        <f>ACT166!L1</f>
        <v>5000</v>
      </c>
      <c r="K52" s="306">
        <f t="shared" si="5"/>
        <v>-5000</v>
      </c>
      <c r="L52" s="309">
        <f t="shared" si="6"/>
        <v>0.5</v>
      </c>
      <c r="M52" s="306">
        <f t="shared" si="7"/>
        <v>-5000</v>
      </c>
    </row>
    <row r="53" spans="1:13" ht="12.75">
      <c r="A53" s="220" t="s">
        <v>481</v>
      </c>
      <c r="B53" s="156"/>
      <c r="C53" s="221">
        <f>SUM(C47:C50)</f>
        <v>372158</v>
      </c>
      <c r="D53" s="221">
        <f>SUM(D47:D50)</f>
        <v>10491</v>
      </c>
      <c r="E53" s="221">
        <f>SUM(E47:E52)</f>
        <v>371543</v>
      </c>
      <c r="F53" s="221">
        <f>SUM(F47:F52)</f>
        <v>14923</v>
      </c>
      <c r="G53" s="221">
        <f>SUM(G47:G52)</f>
        <v>677106</v>
      </c>
      <c r="H53" s="221">
        <f>SUM(H47:H52)</f>
        <v>4699.82</v>
      </c>
      <c r="I53" s="221">
        <f>SUM(I47:I50)</f>
        <v>343606</v>
      </c>
      <c r="J53" s="221">
        <f>SUM(J47:J52)</f>
        <v>687604.9199999999</v>
      </c>
      <c r="K53" s="221">
        <f t="shared" si="5"/>
        <v>10498.919999999925</v>
      </c>
      <c r="L53" s="222">
        <f t="shared" si="6"/>
        <v>1.0155055781517222</v>
      </c>
      <c r="M53" s="221">
        <f t="shared" si="7"/>
        <v>343998.9199999999</v>
      </c>
    </row>
    <row r="54" spans="1:13" ht="12.75">
      <c r="A54" s="220"/>
      <c r="B54" s="156"/>
      <c r="C54" s="156"/>
      <c r="D54" s="310"/>
      <c r="E54" s="156"/>
      <c r="F54" s="310"/>
      <c r="G54" s="221"/>
      <c r="H54" s="221"/>
      <c r="I54" s="221"/>
      <c r="J54" s="221"/>
      <c r="K54" s="221"/>
      <c r="L54" s="222"/>
      <c r="M54" s="221"/>
    </row>
    <row r="55" spans="1:10" ht="12.75">
      <c r="A55" s="156"/>
      <c r="B55" s="156"/>
      <c r="C55" s="156"/>
      <c r="D55" s="311"/>
      <c r="E55" s="156"/>
      <c r="F55" s="311"/>
      <c r="G55" s="156"/>
      <c r="H55" s="156"/>
      <c r="I55" s="156"/>
      <c r="J55" s="156"/>
    </row>
    <row r="56" spans="1:13" ht="12.75">
      <c r="A56" s="224" t="s">
        <v>482</v>
      </c>
      <c r="B56" s="156"/>
      <c r="C56" s="223"/>
      <c r="D56" s="320"/>
      <c r="E56" s="223"/>
      <c r="F56" s="320"/>
      <c r="G56" s="223"/>
      <c r="H56" s="223"/>
      <c r="I56" s="223"/>
      <c r="J56" s="223"/>
      <c r="K56" s="156"/>
      <c r="L56" s="89"/>
      <c r="M56" s="156"/>
    </row>
    <row r="57" spans="1:13" ht="12.75">
      <c r="A57" s="156"/>
      <c r="B57" s="156"/>
      <c r="C57" s="156"/>
      <c r="D57" s="311"/>
      <c r="E57" s="156"/>
      <c r="F57" s="311"/>
      <c r="G57" s="156"/>
      <c r="H57" s="156"/>
      <c r="I57" s="156"/>
      <c r="J57" s="156"/>
      <c r="K57" s="156"/>
      <c r="L57" s="156"/>
      <c r="M57" s="156"/>
    </row>
    <row r="58" spans="1:13" ht="12.75">
      <c r="A58" s="156"/>
      <c r="B58" s="156"/>
      <c r="C58" s="207">
        <v>2013</v>
      </c>
      <c r="D58" s="207">
        <v>2013</v>
      </c>
      <c r="E58" s="207">
        <v>2014</v>
      </c>
      <c r="F58" s="207">
        <v>2014</v>
      </c>
      <c r="G58" s="207">
        <v>2015</v>
      </c>
      <c r="H58" s="207">
        <v>2015</v>
      </c>
      <c r="I58" s="207">
        <v>2015</v>
      </c>
      <c r="J58" s="207">
        <v>2016</v>
      </c>
      <c r="K58" s="207" t="s">
        <v>442</v>
      </c>
      <c r="L58" s="207" t="s">
        <v>443</v>
      </c>
      <c r="M58" s="207" t="s">
        <v>442</v>
      </c>
    </row>
    <row r="59" spans="1:13" ht="12.75">
      <c r="A59" s="156"/>
      <c r="B59" s="224" t="s">
        <v>454</v>
      </c>
      <c r="C59" s="209" t="s">
        <v>445</v>
      </c>
      <c r="D59" s="209" t="s">
        <v>660</v>
      </c>
      <c r="E59" s="209" t="s">
        <v>445</v>
      </c>
      <c r="F59" s="209" t="s">
        <v>660</v>
      </c>
      <c r="G59" s="209" t="s">
        <v>445</v>
      </c>
      <c r="H59" s="209" t="s">
        <v>692</v>
      </c>
      <c r="I59" s="209" t="s">
        <v>447</v>
      </c>
      <c r="J59" s="209" t="s">
        <v>445</v>
      </c>
      <c r="K59" s="209" t="s">
        <v>752</v>
      </c>
      <c r="L59" s="209" t="s">
        <v>752</v>
      </c>
      <c r="M59" s="209" t="s">
        <v>783</v>
      </c>
    </row>
    <row r="60" spans="1:13" ht="12.75">
      <c r="A60" s="305">
        <v>111</v>
      </c>
      <c r="B60" s="305" t="s">
        <v>483</v>
      </c>
      <c r="C60" s="308">
        <v>474415</v>
      </c>
      <c r="D60" s="308">
        <v>472188</v>
      </c>
      <c r="E60" s="308">
        <v>470000</v>
      </c>
      <c r="F60" s="216">
        <v>429551</v>
      </c>
      <c r="G60" s="308">
        <v>485000</v>
      </c>
      <c r="H60" s="308">
        <v>241600</v>
      </c>
      <c r="I60" s="308">
        <v>485000</v>
      </c>
      <c r="J60" s="308">
        <f>SUM('Budget Draft'!F58)</f>
        <v>490427</v>
      </c>
      <c r="K60" s="306">
        <f>$J60-$G60</f>
        <v>5427</v>
      </c>
      <c r="L60" s="309">
        <f>$J60/$G60</f>
        <v>1.0111896907216495</v>
      </c>
      <c r="M60" s="306">
        <f>$J60-$I60</f>
        <v>5427</v>
      </c>
    </row>
    <row r="61" spans="1:13" ht="12.75">
      <c r="A61" s="156">
        <v>113</v>
      </c>
      <c r="B61" s="156" t="s">
        <v>484</v>
      </c>
      <c r="C61" s="216">
        <v>235150</v>
      </c>
      <c r="D61" s="216">
        <v>179938</v>
      </c>
      <c r="E61" s="216">
        <v>236890</v>
      </c>
      <c r="F61" s="216">
        <v>191842</v>
      </c>
      <c r="G61" s="216">
        <v>250348</v>
      </c>
      <c r="H61" s="216">
        <v>122095</v>
      </c>
      <c r="I61" s="216">
        <v>250348</v>
      </c>
      <c r="J61" s="216">
        <f>SUM('Budget Draft'!F59)</f>
        <v>251118</v>
      </c>
      <c r="K61" s="192">
        <f>$J61-$G61</f>
        <v>770</v>
      </c>
      <c r="L61" s="217">
        <f>$J61/$G61</f>
        <v>1.0030757185997092</v>
      </c>
      <c r="M61" s="192">
        <f>$J61-$I61</f>
        <v>770</v>
      </c>
    </row>
    <row r="62" spans="1:13" ht="12.75">
      <c r="A62" s="305"/>
      <c r="B62" s="305"/>
      <c r="C62" s="308"/>
      <c r="D62" s="321"/>
      <c r="E62" s="308"/>
      <c r="F62" s="362"/>
      <c r="G62" s="308"/>
      <c r="H62" s="308"/>
      <c r="I62" s="308"/>
      <c r="J62" s="308"/>
      <c r="K62" s="306"/>
      <c r="L62" s="309"/>
      <c r="M62" s="306"/>
    </row>
    <row r="63" spans="1:13" ht="12.75">
      <c r="A63" s="220" t="s">
        <v>481</v>
      </c>
      <c r="B63" s="156"/>
      <c r="C63" s="239">
        <f aca="true" t="shared" si="8" ref="C63:J63">SUM(C60:C61)</f>
        <v>709565</v>
      </c>
      <c r="D63" s="221">
        <f t="shared" si="8"/>
        <v>652126</v>
      </c>
      <c r="E63" s="239">
        <f t="shared" si="8"/>
        <v>706890</v>
      </c>
      <c r="F63" s="221">
        <f t="shared" si="8"/>
        <v>621393</v>
      </c>
      <c r="G63" s="239">
        <f t="shared" si="8"/>
        <v>735348</v>
      </c>
      <c r="H63" s="221">
        <f t="shared" si="8"/>
        <v>363695</v>
      </c>
      <c r="I63" s="221">
        <f t="shared" si="8"/>
        <v>735348</v>
      </c>
      <c r="J63" s="239">
        <f t="shared" si="8"/>
        <v>741545</v>
      </c>
      <c r="K63" s="221">
        <f>$J63-$G63</f>
        <v>6197</v>
      </c>
      <c r="L63" s="222">
        <f>$J63/$G63</f>
        <v>1.0084273024472767</v>
      </c>
      <c r="M63" s="221">
        <f>$J63-$I63</f>
        <v>6197</v>
      </c>
    </row>
    <row r="64" spans="2:12" ht="12.75">
      <c r="B64" s="156"/>
      <c r="C64" s="192"/>
      <c r="D64" s="322"/>
      <c r="E64" s="192"/>
      <c r="F64" s="322"/>
      <c r="G64" s="192"/>
      <c r="H64" s="192"/>
      <c r="I64" s="192"/>
      <c r="J64" s="192"/>
      <c r="L64" s="222"/>
    </row>
    <row r="65" spans="1:13" ht="12.75">
      <c r="A65" s="156"/>
      <c r="B65" s="156"/>
      <c r="C65" s="156"/>
      <c r="D65" s="311"/>
      <c r="E65" s="156"/>
      <c r="F65" s="311"/>
      <c r="G65" s="156"/>
      <c r="H65" s="156"/>
      <c r="I65" s="156"/>
      <c r="J65" s="156"/>
      <c r="K65" s="156"/>
      <c r="L65" s="222"/>
      <c r="M65" s="156"/>
    </row>
    <row r="66" spans="1:13" ht="12.75">
      <c r="A66" s="240" t="s">
        <v>485</v>
      </c>
      <c r="B66" s="241"/>
      <c r="C66" s="324">
        <f>SUM(C40,C53,C63)</f>
        <v>1516166</v>
      </c>
      <c r="D66" s="323">
        <f>SUM(D40+D53+D63)</f>
        <v>1023928</v>
      </c>
      <c r="E66" s="324">
        <f>SUM(E40,E53,E63)</f>
        <v>1538304</v>
      </c>
      <c r="F66" s="361">
        <f>SUM(F40+F53+F63)</f>
        <v>1009828</v>
      </c>
      <c r="G66" s="242">
        <f>SUM(G40,G53,G63)</f>
        <v>1832618</v>
      </c>
      <c r="H66" s="324">
        <f>SUM(H40,H53,H63)</f>
        <v>544669.8200000001</v>
      </c>
      <c r="I66" s="324">
        <f>SUM(I40,I53,I63)</f>
        <v>1499118</v>
      </c>
      <c r="J66" s="242">
        <f>SUM(J40,J53,J63)</f>
        <v>1872718.92</v>
      </c>
      <c r="K66" s="242">
        <f>SUM($K29,$K53,$K63)</f>
        <v>18095.919999999925</v>
      </c>
      <c r="L66" s="243">
        <f>$J66/$G66</f>
        <v>1.021881766958526</v>
      </c>
      <c r="M66" s="242">
        <f>SUM($M29,$M53,$M63)</f>
        <v>351595.9199999999</v>
      </c>
    </row>
    <row r="67" spans="1:13" ht="12.75">
      <c r="A67" s="156"/>
      <c r="B67" s="156"/>
      <c r="C67" s="156"/>
      <c r="D67" s="192"/>
      <c r="E67" s="192"/>
      <c r="F67" s="192"/>
      <c r="G67" s="192"/>
      <c r="H67" s="192"/>
      <c r="I67" s="192"/>
      <c r="J67" s="192"/>
      <c r="K67" s="156"/>
      <c r="L67" s="156"/>
      <c r="M67" s="156"/>
    </row>
    <row r="68" spans="1:13" ht="12.75">
      <c r="A68" s="156"/>
      <c r="B68" s="156"/>
      <c r="C68" s="192"/>
      <c r="D68" s="192"/>
      <c r="E68" s="192"/>
      <c r="F68" s="192"/>
      <c r="G68" s="192"/>
      <c r="H68" s="192"/>
      <c r="I68" s="192"/>
      <c r="J68" s="192">
        <f>SUM(J9-J66)</f>
        <v>-56640.919999999925</v>
      </c>
      <c r="K68" s="156"/>
      <c r="L68" s="156"/>
      <c r="M68" s="156"/>
    </row>
  </sheetData>
  <sheetProtection/>
  <mergeCells count="2">
    <mergeCell ref="A1:M1"/>
    <mergeCell ref="A43:B43"/>
  </mergeCells>
  <printOptions gridLines="1"/>
  <pageMargins left="0.7" right="0.7" top="0.75" bottom="0.75" header="0.3" footer="0.3"/>
  <pageSetup horizontalDpi="600" verticalDpi="600" orientation="landscape" paperSize="5" r:id="rId1"/>
  <headerFooter>
    <oddHeader>&amp;RExhibit 17b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F34"/>
  <sheetViews>
    <sheetView view="pageLayout" workbookViewId="0" topLeftCell="A1">
      <selection activeCell="B29" sqref="B29"/>
    </sheetView>
  </sheetViews>
  <sheetFormatPr defaultColWidth="9.140625" defaultRowHeight="12.75"/>
  <cols>
    <col min="1" max="1" width="26.421875" style="0" customWidth="1"/>
    <col min="2" max="2" width="32.8515625" style="0" customWidth="1"/>
    <col min="3" max="3" width="25.00390625" style="0" customWidth="1"/>
    <col min="4" max="4" width="12.57421875" style="0" customWidth="1"/>
    <col min="6" max="6" width="18.28125" style="0" customWidth="1"/>
  </cols>
  <sheetData>
    <row r="2" spans="1:6" ht="20.25">
      <c r="A2" s="410" t="s">
        <v>912</v>
      </c>
      <c r="B2" s="410"/>
      <c r="C2" s="410"/>
      <c r="D2" s="410"/>
      <c r="E2" s="410"/>
      <c r="F2" s="410"/>
    </row>
    <row r="4" spans="1:6" ht="15.75">
      <c r="A4" s="411"/>
      <c r="B4" s="411"/>
      <c r="C4" s="411"/>
      <c r="D4" s="411"/>
      <c r="E4" s="411"/>
      <c r="F4" s="411"/>
    </row>
    <row r="5" spans="1:6" ht="12.75">
      <c r="A5" s="244"/>
      <c r="B5" s="245"/>
      <c r="C5" s="246"/>
      <c r="E5" s="247"/>
      <c r="F5" s="247"/>
    </row>
    <row r="6" spans="1:6" ht="15">
      <c r="A6" s="248" t="s">
        <v>776</v>
      </c>
      <c r="B6" s="246"/>
      <c r="C6" s="246"/>
      <c r="D6" s="246"/>
      <c r="E6" s="246"/>
      <c r="F6" s="249"/>
    </row>
    <row r="7" spans="2:6" ht="15">
      <c r="B7" s="250" t="s">
        <v>449</v>
      </c>
      <c r="C7" s="251">
        <f>SUM('Budget Draft'!F5)</f>
        <v>41184</v>
      </c>
      <c r="D7" s="250"/>
      <c r="E7" s="250"/>
      <c r="F7" s="250"/>
    </row>
    <row r="8" spans="1:6" ht="15.75">
      <c r="A8" s="252"/>
      <c r="B8" s="250" t="s">
        <v>450</v>
      </c>
      <c r="C8" s="251">
        <v>851944</v>
      </c>
      <c r="D8" s="250"/>
      <c r="E8" s="250"/>
      <c r="F8" s="250"/>
    </row>
    <row r="9" spans="1:6" ht="15.75">
      <c r="A9" s="253"/>
      <c r="B9" s="250" t="s">
        <v>451</v>
      </c>
      <c r="C9" s="254">
        <f>SUM('Budget Draft'!F7)</f>
        <v>5000</v>
      </c>
      <c r="D9" s="250"/>
      <c r="E9" s="250"/>
      <c r="F9" s="250"/>
    </row>
    <row r="10" spans="1:6" ht="15.75">
      <c r="A10" s="252"/>
      <c r="B10" s="250" t="s">
        <v>448</v>
      </c>
      <c r="C10" s="255">
        <v>917950</v>
      </c>
      <c r="D10" s="250"/>
      <c r="E10" s="250"/>
      <c r="F10" s="250"/>
    </row>
    <row r="11" spans="1:6" ht="15">
      <c r="A11" s="252"/>
      <c r="B11" s="247" t="s">
        <v>895</v>
      </c>
      <c r="D11" s="343">
        <v>115640.92</v>
      </c>
      <c r="E11" s="250"/>
      <c r="F11" s="250"/>
    </row>
    <row r="12" spans="1:6" ht="15.75">
      <c r="A12" s="252"/>
      <c r="B12" s="247" t="s">
        <v>893</v>
      </c>
      <c r="C12" s="256"/>
      <c r="D12" s="342"/>
      <c r="E12" s="250"/>
      <c r="F12" s="250"/>
    </row>
    <row r="13" spans="1:6" ht="15.75">
      <c r="A13" s="252"/>
      <c r="B13" s="247" t="s">
        <v>780</v>
      </c>
      <c r="C13" s="254"/>
      <c r="D13" s="342"/>
      <c r="E13" s="250"/>
      <c r="F13" s="250"/>
    </row>
    <row r="14" spans="1:6" ht="15.75">
      <c r="A14" s="252"/>
      <c r="B14" s="247" t="s">
        <v>894</v>
      </c>
      <c r="C14" s="254"/>
      <c r="D14" s="342"/>
      <c r="E14" s="250"/>
      <c r="F14" s="250"/>
    </row>
    <row r="15" spans="1:6" ht="15.75">
      <c r="A15" s="252"/>
      <c r="B15" s="247" t="s">
        <v>896</v>
      </c>
      <c r="C15" s="254"/>
      <c r="D15" s="342"/>
      <c r="E15" s="250"/>
      <c r="F15" s="250"/>
    </row>
    <row r="16" spans="1:6" ht="15.75">
      <c r="A16" s="252"/>
      <c r="B16" s="247" t="s">
        <v>781</v>
      </c>
      <c r="C16" s="254"/>
      <c r="D16" s="342"/>
      <c r="E16" s="250"/>
      <c r="F16" s="250"/>
    </row>
    <row r="17" spans="1:6" ht="15.75">
      <c r="A17" s="252"/>
      <c r="B17" s="247" t="s">
        <v>913</v>
      </c>
      <c r="C17" s="254"/>
      <c r="D17" s="342"/>
      <c r="E17" s="250"/>
      <c r="F17" s="250"/>
    </row>
    <row r="18" spans="1:6" ht="15.75">
      <c r="A18" s="257" t="s">
        <v>777</v>
      </c>
      <c r="B18" s="250"/>
      <c r="C18" s="251">
        <f>SUM(C7:C12)</f>
        <v>1816078</v>
      </c>
      <c r="D18" s="344">
        <f>SUM(D11:D16)</f>
        <v>115640.92</v>
      </c>
      <c r="E18" s="250"/>
      <c r="F18" s="254">
        <f>SUM(C18:E18)</f>
        <v>1931718.92</v>
      </c>
    </row>
    <row r="19" spans="1:6" ht="15.75">
      <c r="A19" s="258"/>
      <c r="B19" s="250"/>
      <c r="C19" s="254"/>
      <c r="D19" s="342"/>
      <c r="E19" s="250"/>
      <c r="F19" s="250"/>
    </row>
    <row r="20" spans="1:6" ht="15.75">
      <c r="A20" s="257"/>
      <c r="B20" s="250"/>
      <c r="C20" s="251"/>
      <c r="D20" s="342"/>
      <c r="E20" s="250"/>
      <c r="F20" s="250"/>
    </row>
    <row r="21" spans="1:6" ht="15">
      <c r="A21" s="248" t="s">
        <v>778</v>
      </c>
      <c r="B21" s="250"/>
      <c r="C21" s="260"/>
      <c r="D21" s="342"/>
      <c r="E21" s="250"/>
      <c r="F21" s="259"/>
    </row>
    <row r="22" spans="2:6" ht="14.25">
      <c r="B22" s="247" t="s">
        <v>486</v>
      </c>
      <c r="C22" s="339">
        <v>443569</v>
      </c>
      <c r="D22" s="342"/>
      <c r="E22" s="250"/>
      <c r="F22" s="260"/>
    </row>
    <row r="23" spans="1:6" ht="15">
      <c r="A23" s="252"/>
      <c r="B23" s="247" t="s">
        <v>751</v>
      </c>
      <c r="C23" s="114">
        <f>SUM('Budget Draft'!F61)</f>
        <v>741545</v>
      </c>
      <c r="D23" s="342"/>
      <c r="E23" s="262"/>
      <c r="F23" s="259"/>
    </row>
    <row r="24" spans="1:6" ht="15">
      <c r="A24" s="252"/>
      <c r="B24" s="247" t="s">
        <v>477</v>
      </c>
      <c r="C24" s="339">
        <v>15000</v>
      </c>
      <c r="D24" s="344">
        <v>7604.92</v>
      </c>
      <c r="E24" s="250"/>
      <c r="F24" s="250"/>
    </row>
    <row r="25" spans="1:6" ht="15">
      <c r="A25" s="252"/>
      <c r="B25" s="247" t="s">
        <v>487</v>
      </c>
      <c r="C25" s="340">
        <f>ACT164!B14</f>
        <v>105964</v>
      </c>
      <c r="D25" s="344">
        <v>49036</v>
      </c>
      <c r="E25" s="250"/>
      <c r="F25" s="250"/>
    </row>
    <row r="26" spans="1:6" ht="15">
      <c r="A26" s="252"/>
      <c r="B26" s="247" t="s">
        <v>479</v>
      </c>
      <c r="C26" s="340">
        <f>ACT165!C15</f>
        <v>110000</v>
      </c>
      <c r="D26" s="344">
        <v>59000</v>
      </c>
      <c r="E26" s="250"/>
      <c r="F26" s="250"/>
    </row>
    <row r="27" spans="1:6" ht="15">
      <c r="A27" s="252"/>
      <c r="B27" s="247" t="s">
        <v>750</v>
      </c>
      <c r="C27" s="340">
        <v>320000</v>
      </c>
      <c r="D27" s="342"/>
      <c r="E27" s="250"/>
      <c r="F27" s="250"/>
    </row>
    <row r="28" spans="1:6" ht="15">
      <c r="A28" s="252"/>
      <c r="B28" s="247" t="s">
        <v>902</v>
      </c>
      <c r="C28" s="340">
        <v>75000</v>
      </c>
      <c r="D28" s="342"/>
      <c r="E28" s="250"/>
      <c r="F28" s="250"/>
    </row>
    <row r="29" spans="1:6" ht="15">
      <c r="A29" s="252"/>
      <c r="B29" s="247" t="s">
        <v>480</v>
      </c>
      <c r="C29" s="341">
        <f>SUM('Budget Draft'!F48)</f>
        <v>5000</v>
      </c>
      <c r="D29" s="342"/>
      <c r="E29" s="250"/>
      <c r="F29" s="250"/>
    </row>
    <row r="30" spans="1:6" ht="15.75">
      <c r="A30" s="257" t="s">
        <v>779</v>
      </c>
      <c r="B30" s="260"/>
      <c r="C30" s="251">
        <f>SUM(C22:C29)</f>
        <v>1816078</v>
      </c>
      <c r="D30" s="344">
        <f>SUM(D24:D29)</f>
        <v>115640.92</v>
      </c>
      <c r="E30" s="250"/>
      <c r="F30" s="254">
        <f>SUM(C30:E30)</f>
        <v>1931718.92</v>
      </c>
    </row>
    <row r="31" spans="2:6" ht="14.25">
      <c r="B31" s="250"/>
      <c r="C31" s="250"/>
      <c r="D31" s="342"/>
      <c r="E31" s="250"/>
      <c r="F31" s="263"/>
    </row>
    <row r="32" spans="2:6" ht="14.25">
      <c r="B32" s="250"/>
      <c r="C32" s="250"/>
      <c r="D32" s="250"/>
      <c r="E32" s="250"/>
      <c r="F32" s="250"/>
    </row>
    <row r="33" spans="3:6" ht="12.75">
      <c r="C33" s="247"/>
      <c r="F33" s="247"/>
    </row>
    <row r="34" spans="4:6" ht="13.5" thickBot="1">
      <c r="D34" s="63" t="s">
        <v>488</v>
      </c>
      <c r="F34" s="264">
        <f>SUM(F18-F30)</f>
        <v>0</v>
      </c>
    </row>
    <row r="35" ht="13.5" thickTop="1"/>
  </sheetData>
  <sheetProtection/>
  <mergeCells count="2">
    <mergeCell ref="A2:F2"/>
    <mergeCell ref="A4:F4"/>
  </mergeCells>
  <printOptions/>
  <pageMargins left="0.7" right="0.7" top="0.75" bottom="0.75" header="0.3" footer="0.3"/>
  <pageSetup orientation="landscape" r:id="rId1"/>
  <headerFooter>
    <oddHeader>&amp;RExhibit 11-A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view="pageLayout" workbookViewId="0" topLeftCell="A6">
      <selection activeCell="D33" sqref="D33"/>
    </sheetView>
  </sheetViews>
  <sheetFormatPr defaultColWidth="9.140625" defaultRowHeight="12.75"/>
  <cols>
    <col min="1" max="1" width="29.28125" style="0" customWidth="1"/>
    <col min="2" max="2" width="9.28125" style="0" customWidth="1"/>
    <col min="3" max="3" width="12.7109375" style="0" customWidth="1"/>
    <col min="4" max="4" width="1.421875" style="0" customWidth="1"/>
    <col min="5" max="5" width="8.140625" style="0" customWidth="1"/>
    <col min="6" max="6" width="12.7109375" style="0" customWidth="1"/>
    <col min="7" max="7" width="1.421875" style="0" customWidth="1"/>
    <col min="8" max="8" width="8.28125" style="0" customWidth="1"/>
    <col min="9" max="9" width="12.7109375" style="0" customWidth="1"/>
    <col min="10" max="10" width="1.421875" style="0" customWidth="1"/>
    <col min="11" max="11" width="8.28125" style="0" customWidth="1"/>
    <col min="12" max="12" width="12.7109375" style="0" customWidth="1"/>
    <col min="13" max="13" width="13.28125" style="0" customWidth="1"/>
  </cols>
  <sheetData>
    <row r="1" spans="1:12" ht="15.75">
      <c r="A1" s="48" t="s">
        <v>374</v>
      </c>
      <c r="L1" s="261">
        <f>SUM(C22)</f>
        <v>9425</v>
      </c>
    </row>
    <row r="3" spans="1:12" ht="12.75">
      <c r="A3" s="84" t="s">
        <v>15</v>
      </c>
      <c r="B3" s="50" t="s">
        <v>754</v>
      </c>
      <c r="C3" s="50" t="s">
        <v>755</v>
      </c>
      <c r="D3" s="71"/>
      <c r="E3" s="50" t="s">
        <v>640</v>
      </c>
      <c r="F3" s="50" t="s">
        <v>656</v>
      </c>
      <c r="G3" s="52"/>
      <c r="H3" s="50" t="s">
        <v>543</v>
      </c>
      <c r="I3" s="50" t="s">
        <v>563</v>
      </c>
      <c r="J3" s="52"/>
      <c r="K3" s="50" t="s">
        <v>373</v>
      </c>
      <c r="L3" s="50" t="s">
        <v>403</v>
      </c>
    </row>
    <row r="4" spans="1:12" ht="12.75">
      <c r="A4" s="52"/>
      <c r="B4" s="72"/>
      <c r="C4" s="72"/>
      <c r="D4" s="82"/>
      <c r="E4" s="72"/>
      <c r="F4" s="72"/>
      <c r="G4" s="52"/>
      <c r="H4" s="72"/>
      <c r="I4" s="72"/>
      <c r="J4" s="52"/>
      <c r="K4" s="72"/>
      <c r="L4" s="72"/>
    </row>
    <row r="5" spans="1:12" ht="12.75">
      <c r="A5" s="52" t="s">
        <v>47</v>
      </c>
      <c r="B5" s="52"/>
      <c r="C5" s="57">
        <v>1000</v>
      </c>
      <c r="D5" s="83"/>
      <c r="E5" s="52"/>
      <c r="F5" s="57">
        <v>1000</v>
      </c>
      <c r="G5" s="52"/>
      <c r="H5" s="52"/>
      <c r="I5" s="57">
        <v>1000</v>
      </c>
      <c r="J5" s="52"/>
      <c r="K5" s="52"/>
      <c r="L5" s="57">
        <v>1300</v>
      </c>
    </row>
    <row r="6" spans="1:12" ht="12.75">
      <c r="A6" s="52" t="s">
        <v>48</v>
      </c>
      <c r="B6" s="52"/>
      <c r="C6" s="57"/>
      <c r="D6" s="83"/>
      <c r="E6" s="52"/>
      <c r="F6" s="57"/>
      <c r="G6" s="52"/>
      <c r="H6" s="52"/>
      <c r="I6" s="57"/>
      <c r="J6" s="52"/>
      <c r="K6" s="52"/>
      <c r="L6" s="57"/>
    </row>
    <row r="7" spans="1:12" ht="12.75">
      <c r="A7" s="52" t="s">
        <v>49</v>
      </c>
      <c r="B7" s="52"/>
      <c r="C7" s="57"/>
      <c r="D7" s="83"/>
      <c r="E7" s="52"/>
      <c r="F7" s="57"/>
      <c r="G7" s="52"/>
      <c r="H7" s="52"/>
      <c r="I7" s="57"/>
      <c r="J7" s="52"/>
      <c r="K7" s="52"/>
      <c r="L7" s="57"/>
    </row>
    <row r="8" spans="1:12" ht="12.75">
      <c r="A8" s="52" t="s">
        <v>50</v>
      </c>
      <c r="B8" s="52"/>
      <c r="C8" s="57"/>
      <c r="D8" s="83"/>
      <c r="E8" s="52"/>
      <c r="F8" s="57"/>
      <c r="G8" s="52"/>
      <c r="H8" s="52"/>
      <c r="I8" s="57"/>
      <c r="J8" s="52"/>
      <c r="K8" s="52"/>
      <c r="L8" s="57"/>
    </row>
    <row r="9" spans="1:12" ht="12.75">
      <c r="A9" s="52" t="s">
        <v>51</v>
      </c>
      <c r="B9" s="52"/>
      <c r="C9" s="57"/>
      <c r="D9" s="83"/>
      <c r="E9" s="52"/>
      <c r="F9" s="57"/>
      <c r="G9" s="52"/>
      <c r="H9" s="52"/>
      <c r="I9" s="57"/>
      <c r="J9" s="52"/>
      <c r="K9" s="52"/>
      <c r="L9" s="57"/>
    </row>
    <row r="10" spans="1:12" ht="12.75">
      <c r="A10" s="52" t="s">
        <v>52</v>
      </c>
      <c r="B10" s="52"/>
      <c r="C10" s="366">
        <v>1500</v>
      </c>
      <c r="D10" s="83"/>
      <c r="E10" s="52"/>
      <c r="F10" s="57">
        <v>2500</v>
      </c>
      <c r="G10" s="52"/>
      <c r="H10" s="52"/>
      <c r="I10" s="57">
        <v>2500</v>
      </c>
      <c r="J10" s="52"/>
      <c r="K10" s="52">
        <v>2492</v>
      </c>
      <c r="L10" s="57">
        <v>2000</v>
      </c>
    </row>
    <row r="11" spans="1:12" ht="12.75">
      <c r="A11" s="52"/>
      <c r="B11" s="52"/>
      <c r="C11" s="57"/>
      <c r="D11" s="83"/>
      <c r="E11" s="52"/>
      <c r="F11" s="57"/>
      <c r="H11" s="52"/>
      <c r="I11" s="57"/>
      <c r="K11" s="52"/>
      <c r="L11" s="57"/>
    </row>
    <row r="12" spans="1:12" ht="12.75">
      <c r="A12" s="52" t="s">
        <v>642</v>
      </c>
      <c r="B12" s="52" t="s">
        <v>793</v>
      </c>
      <c r="C12" s="57">
        <v>225</v>
      </c>
      <c r="D12" s="83"/>
      <c r="E12" s="52" t="s">
        <v>524</v>
      </c>
      <c r="F12" s="57">
        <v>225</v>
      </c>
      <c r="H12" s="52" t="s">
        <v>524</v>
      </c>
      <c r="I12" s="57">
        <v>225</v>
      </c>
      <c r="K12" s="52" t="s">
        <v>524</v>
      </c>
      <c r="L12" s="57">
        <v>225</v>
      </c>
    </row>
    <row r="13" spans="1:12" ht="12.75">
      <c r="A13" s="52" t="s">
        <v>582</v>
      </c>
      <c r="B13" s="52" t="s">
        <v>792</v>
      </c>
      <c r="C13" s="86">
        <v>1100</v>
      </c>
      <c r="D13" s="83"/>
      <c r="E13" s="52"/>
      <c r="F13" s="57">
        <v>950</v>
      </c>
      <c r="H13" s="52"/>
      <c r="I13" s="57">
        <v>950</v>
      </c>
      <c r="K13" s="52"/>
      <c r="L13" s="57">
        <v>0</v>
      </c>
    </row>
    <row r="14" spans="1:12" ht="12.75">
      <c r="A14" s="52" t="s">
        <v>53</v>
      </c>
      <c r="B14" s="52"/>
      <c r="C14" s="57">
        <v>3000</v>
      </c>
      <c r="D14" s="83"/>
      <c r="E14" s="52"/>
      <c r="F14" s="57">
        <v>3000</v>
      </c>
      <c r="H14" s="52"/>
      <c r="I14" s="57">
        <v>3000</v>
      </c>
      <c r="K14" s="52"/>
      <c r="L14" s="57">
        <v>3000</v>
      </c>
    </row>
    <row r="15" spans="1:12" ht="12.75">
      <c r="A15" s="52" t="s">
        <v>54</v>
      </c>
      <c r="B15" s="52"/>
      <c r="C15" s="57">
        <v>1100</v>
      </c>
      <c r="D15" s="83"/>
      <c r="E15" s="52"/>
      <c r="F15" s="57">
        <v>1100</v>
      </c>
      <c r="H15" s="52"/>
      <c r="I15" s="57">
        <v>1100</v>
      </c>
      <c r="K15" s="52"/>
      <c r="L15" s="57">
        <v>1100</v>
      </c>
    </row>
    <row r="16" spans="1:4" ht="12.75">
      <c r="A16" s="52" t="s">
        <v>791</v>
      </c>
      <c r="D16" s="88"/>
    </row>
    <row r="17" spans="1:12" ht="12.75">
      <c r="A17" s="52" t="s">
        <v>55</v>
      </c>
      <c r="B17" s="52"/>
      <c r="C17" s="86">
        <v>1500</v>
      </c>
      <c r="D17" s="83"/>
      <c r="E17" s="52" t="s">
        <v>523</v>
      </c>
      <c r="F17" s="57">
        <v>500</v>
      </c>
      <c r="H17" s="52" t="s">
        <v>523</v>
      </c>
      <c r="I17" s="57">
        <v>500</v>
      </c>
      <c r="K17" s="52" t="s">
        <v>523</v>
      </c>
      <c r="L17" s="57">
        <v>500</v>
      </c>
    </row>
    <row r="18" spans="1:12" ht="12.75">
      <c r="A18" s="52" t="s">
        <v>56</v>
      </c>
      <c r="B18" s="72"/>
      <c r="C18" s="57"/>
      <c r="D18" s="83"/>
      <c r="E18" s="72"/>
      <c r="F18" s="57">
        <v>300</v>
      </c>
      <c r="H18" s="72"/>
      <c r="I18" s="57">
        <v>300</v>
      </c>
      <c r="K18" s="72"/>
      <c r="L18" s="57">
        <v>300</v>
      </c>
    </row>
    <row r="19" spans="1:12" ht="12.75">
      <c r="A19" s="52" t="s">
        <v>57</v>
      </c>
      <c r="B19" s="52"/>
      <c r="C19" s="57"/>
      <c r="D19" s="83"/>
      <c r="E19" s="52"/>
      <c r="F19" s="57"/>
      <c r="H19" s="52"/>
      <c r="I19" s="57"/>
      <c r="K19" s="52"/>
      <c r="L19" s="57"/>
    </row>
    <row r="20" spans="1:12" ht="12.75">
      <c r="A20" s="52" t="s">
        <v>58</v>
      </c>
      <c r="B20" s="72"/>
      <c r="C20" s="57"/>
      <c r="D20" s="83"/>
      <c r="E20" s="72" t="s">
        <v>59</v>
      </c>
      <c r="F20" s="57">
        <v>900</v>
      </c>
      <c r="H20" s="72" t="s">
        <v>59</v>
      </c>
      <c r="I20" s="57">
        <v>900</v>
      </c>
      <c r="K20" s="72" t="s">
        <v>59</v>
      </c>
      <c r="L20" s="57">
        <v>900</v>
      </c>
    </row>
    <row r="21" spans="1:12" ht="12.75">
      <c r="A21" s="52"/>
      <c r="B21" s="52"/>
      <c r="C21" s="60"/>
      <c r="D21" s="83"/>
      <c r="E21" s="52"/>
      <c r="F21" s="69"/>
      <c r="H21" s="52"/>
      <c r="I21" s="69"/>
      <c r="K21" s="52"/>
      <c r="L21" s="69"/>
    </row>
    <row r="22" spans="1:12" ht="12.75">
      <c r="A22" s="81" t="s">
        <v>30</v>
      </c>
      <c r="B22" s="78"/>
      <c r="C22" s="65">
        <f>SUM(C5:C20)</f>
        <v>9425</v>
      </c>
      <c r="D22" s="83"/>
      <c r="E22" s="78"/>
      <c r="F22" s="57">
        <f>SUM(F5:F20)</f>
        <v>10475</v>
      </c>
      <c r="H22" s="78"/>
      <c r="I22" s="57">
        <f>SUM(I5:I20)</f>
        <v>10475</v>
      </c>
      <c r="K22" s="78"/>
      <c r="L22" s="57">
        <f>SUM(L5:L20)</f>
        <v>9325</v>
      </c>
    </row>
    <row r="23" spans="1:12" ht="12.75">
      <c r="A23" s="155" t="s">
        <v>786</v>
      </c>
      <c r="B23" s="78"/>
      <c r="C23" s="65"/>
      <c r="D23" s="83"/>
      <c r="E23" s="78"/>
      <c r="F23" s="57"/>
      <c r="G23" s="52"/>
      <c r="H23" s="52"/>
      <c r="I23" s="57"/>
      <c r="J23" s="52"/>
      <c r="K23" s="52"/>
      <c r="L23" s="57"/>
    </row>
    <row r="24" spans="1:12" ht="12.75">
      <c r="A24" s="327" t="s">
        <v>787</v>
      </c>
      <c r="B24" s="80"/>
      <c r="C24" s="52"/>
      <c r="D24" s="52"/>
      <c r="H24" s="52"/>
      <c r="I24" s="52"/>
      <c r="J24" s="52"/>
      <c r="K24" s="59"/>
      <c r="L24" s="76"/>
    </row>
    <row r="25" spans="1:12" ht="12.75">
      <c r="A25" s="327" t="s">
        <v>681</v>
      </c>
      <c r="C25" s="52"/>
      <c r="D25" s="52"/>
      <c r="E25" s="52"/>
      <c r="H25" s="72"/>
      <c r="I25" s="52" t="s">
        <v>60</v>
      </c>
      <c r="J25" s="52"/>
      <c r="L25" s="52"/>
    </row>
    <row r="26" spans="1:9" ht="12.75">
      <c r="A26" s="285" t="s">
        <v>588</v>
      </c>
      <c r="B26" s="57"/>
      <c r="C26" s="57"/>
      <c r="D26" s="52"/>
      <c r="E26" s="52"/>
      <c r="I26" s="52" t="s">
        <v>61</v>
      </c>
    </row>
    <row r="27" spans="1:9" ht="12.75">
      <c r="A27" s="57"/>
      <c r="B27" s="57"/>
      <c r="C27" s="52"/>
      <c r="D27" s="52"/>
      <c r="E27" s="52"/>
      <c r="I27" s="52" t="s">
        <v>62</v>
      </c>
    </row>
    <row r="28" spans="1:9" ht="12.75">
      <c r="A28" s="327" t="s">
        <v>789</v>
      </c>
      <c r="B28" s="74"/>
      <c r="C28" s="52"/>
      <c r="D28" s="52"/>
      <c r="E28" s="52"/>
      <c r="I28" s="57" t="s">
        <v>63</v>
      </c>
    </row>
    <row r="29" spans="1:12" ht="12.75">
      <c r="A29" s="327" t="s">
        <v>788</v>
      </c>
      <c r="B29" s="74"/>
      <c r="C29" s="74"/>
      <c r="D29" s="79"/>
      <c r="I29" s="57" t="s">
        <v>64</v>
      </c>
      <c r="J29" s="78"/>
      <c r="K29" s="78"/>
      <c r="L29" s="72"/>
    </row>
    <row r="30" spans="1:12" ht="12.75">
      <c r="A30" s="327" t="s">
        <v>682</v>
      </c>
      <c r="B30" s="74"/>
      <c r="C30" s="74"/>
      <c r="D30" s="74"/>
      <c r="I30" s="63"/>
      <c r="K30" s="74">
        <v>2349</v>
      </c>
      <c r="L30" s="72"/>
    </row>
    <row r="31" spans="1:11" ht="12.75">
      <c r="A31" s="57" t="s">
        <v>546</v>
      </c>
      <c r="B31" s="74"/>
      <c r="C31" s="74"/>
      <c r="D31" s="74"/>
      <c r="H31" s="52" t="s">
        <v>65</v>
      </c>
      <c r="I31" s="52"/>
      <c r="J31" s="57"/>
      <c r="K31" s="72"/>
    </row>
    <row r="32" spans="1:11" ht="12.75">
      <c r="A32" s="57" t="s">
        <v>419</v>
      </c>
      <c r="B32" s="78"/>
      <c r="C32" s="74"/>
      <c r="D32" s="74"/>
      <c r="H32" s="78" t="s">
        <v>375</v>
      </c>
      <c r="I32" s="196"/>
      <c r="J32" s="199"/>
      <c r="K32" s="72"/>
    </row>
    <row r="33" spans="1:10" ht="12.75">
      <c r="A33" s="52" t="s">
        <v>525</v>
      </c>
      <c r="H33" s="123" t="s">
        <v>680</v>
      </c>
      <c r="I33" s="196"/>
      <c r="J33" s="199"/>
    </row>
    <row r="34" spans="8:10" ht="12.75">
      <c r="H34" s="123"/>
      <c r="I34" s="196"/>
      <c r="J34" s="199"/>
    </row>
    <row r="35" ht="12.75">
      <c r="H35" s="78" t="s">
        <v>706</v>
      </c>
    </row>
    <row r="36" spans="8:9" ht="12.75">
      <c r="H36" s="367" t="s">
        <v>790</v>
      </c>
      <c r="I36" s="368"/>
    </row>
  </sheetData>
  <sheetProtection/>
  <printOptions/>
  <pageMargins left="0.5" right="0.5" top="0.75" bottom="0.5" header="0.3" footer="0.3"/>
  <pageSetup orientation="landscape" r:id="rId1"/>
  <headerFooter alignWithMargins="0">
    <oddHeader>&amp;C2016 Budget
&amp;D; 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6" width="11.7109375" style="0" customWidth="1"/>
    <col min="7" max="7" width="13.140625" style="0" customWidth="1"/>
    <col min="8" max="8" width="14.00390625" style="0" customWidth="1"/>
    <col min="9" max="9" width="14.28125" style="0" customWidth="1"/>
  </cols>
  <sheetData>
    <row r="1" spans="1:9" ht="12.75">
      <c r="A1" s="416" t="s">
        <v>752</v>
      </c>
      <c r="B1" s="417"/>
      <c r="C1" s="417"/>
      <c r="D1" s="417"/>
      <c r="E1" s="417"/>
      <c r="F1" s="417"/>
      <c r="G1" s="417"/>
      <c r="H1" s="417"/>
      <c r="I1" s="417"/>
    </row>
    <row r="2" spans="2:9" ht="12.75">
      <c r="B2" s="206"/>
      <c r="C2" s="207">
        <v>2014</v>
      </c>
      <c r="D2" s="207">
        <v>2014</v>
      </c>
      <c r="E2" s="207">
        <v>2014</v>
      </c>
      <c r="F2" s="207">
        <v>2015</v>
      </c>
      <c r="G2" s="207" t="s">
        <v>442</v>
      </c>
      <c r="H2" s="207" t="s">
        <v>443</v>
      </c>
      <c r="I2" s="207" t="s">
        <v>442</v>
      </c>
    </row>
    <row r="3" spans="1:9" ht="12.75">
      <c r="A3" s="208" t="s">
        <v>444</v>
      </c>
      <c r="B3" s="206"/>
      <c r="C3" s="209" t="s">
        <v>445</v>
      </c>
      <c r="D3" s="209" t="s">
        <v>692</v>
      </c>
      <c r="E3" s="209" t="s">
        <v>447</v>
      </c>
      <c r="F3" s="209" t="s">
        <v>445</v>
      </c>
      <c r="G3" s="209" t="s">
        <v>658</v>
      </c>
      <c r="H3" s="209" t="s">
        <v>658</v>
      </c>
      <c r="I3" s="209" t="s">
        <v>659</v>
      </c>
    </row>
    <row r="4" spans="1:9" ht="12.75">
      <c r="A4" s="210" t="s">
        <v>448</v>
      </c>
      <c r="B4" s="210"/>
      <c r="C4" s="233">
        <v>637176</v>
      </c>
      <c r="D4" s="212">
        <v>637176</v>
      </c>
      <c r="E4" s="213">
        <v>637176</v>
      </c>
      <c r="F4" s="211">
        <v>802091</v>
      </c>
      <c r="G4" s="214">
        <f>$F4-$C4</f>
        <v>164915</v>
      </c>
      <c r="H4" s="215">
        <f>$F4/$C4</f>
        <v>1.2588217384207816</v>
      </c>
      <c r="I4" s="214">
        <f>$F4-$E4</f>
        <v>164915</v>
      </c>
    </row>
    <row r="5" spans="1:9" ht="12.75">
      <c r="A5" s="156" t="s">
        <v>449</v>
      </c>
      <c r="B5" s="156"/>
      <c r="C5" s="216">
        <v>41184</v>
      </c>
      <c r="D5" s="216">
        <v>41184</v>
      </c>
      <c r="E5" s="216">
        <v>41184</v>
      </c>
      <c r="F5" s="216">
        <v>41184</v>
      </c>
      <c r="G5" s="192">
        <f>$F5-$C5</f>
        <v>0</v>
      </c>
      <c r="H5" s="217">
        <f>$F5/$C5</f>
        <v>1</v>
      </c>
      <c r="I5" s="192">
        <f>$F5-$E5</f>
        <v>0</v>
      </c>
    </row>
    <row r="6" spans="1:9" ht="12.75">
      <c r="A6" s="210" t="s">
        <v>450</v>
      </c>
      <c r="B6" s="210"/>
      <c r="C6" s="212">
        <v>851944</v>
      </c>
      <c r="D6" s="219">
        <v>851944</v>
      </c>
      <c r="E6" s="219">
        <v>851944</v>
      </c>
      <c r="F6" s="212">
        <f>'2016 Front Page Draft'!C7</f>
        <v>851944</v>
      </c>
      <c r="G6" s="214">
        <f>$F6-$C6</f>
        <v>0</v>
      </c>
      <c r="H6" s="215">
        <f>$F6/$C6</f>
        <v>1</v>
      </c>
      <c r="I6" s="214">
        <f>$F6-$E6</f>
        <v>0</v>
      </c>
    </row>
    <row r="7" spans="1:9" ht="12.75">
      <c r="A7" s="156" t="s">
        <v>451</v>
      </c>
      <c r="B7" s="156"/>
      <c r="C7" s="216">
        <v>8000</v>
      </c>
      <c r="D7" s="216">
        <v>1041</v>
      </c>
      <c r="E7" s="216">
        <v>1500</v>
      </c>
      <c r="F7" s="216">
        <v>5000</v>
      </c>
      <c r="G7" s="192">
        <f>$F7-$C7</f>
        <v>-3000</v>
      </c>
      <c r="H7" s="217">
        <f>$F7/$C7</f>
        <v>0.625</v>
      </c>
      <c r="I7" s="192">
        <f>$F7-$E7</f>
        <v>3500</v>
      </c>
    </row>
    <row r="8" spans="1:9" ht="12.75">
      <c r="A8" s="210"/>
      <c r="B8" s="210"/>
      <c r="C8" s="212"/>
      <c r="D8" s="212"/>
      <c r="E8" s="212"/>
      <c r="F8" s="212"/>
      <c r="G8" s="214"/>
      <c r="H8" s="215"/>
      <c r="I8" s="214"/>
    </row>
    <row r="9" spans="1:9" ht="12.75">
      <c r="A9" s="220" t="s">
        <v>452</v>
      </c>
      <c r="B9" s="220"/>
      <c r="C9" s="221">
        <f>SUM(C4:C7)</f>
        <v>1538304</v>
      </c>
      <c r="D9" s="221">
        <f>SUM(D4:D7)</f>
        <v>1531345</v>
      </c>
      <c r="E9" s="221">
        <f>SUM(E4:E7)</f>
        <v>1531804</v>
      </c>
      <c r="F9" s="221">
        <f>SUM(F4:F7)</f>
        <v>1700219</v>
      </c>
      <c r="G9" s="221">
        <f>$F9-$C9</f>
        <v>161915</v>
      </c>
      <c r="H9" s="222">
        <f>$F9/$C9</f>
        <v>1.1052555281660843</v>
      </c>
      <c r="I9" s="221">
        <f>$F9-$E9</f>
        <v>168415</v>
      </c>
    </row>
    <row r="10" spans="1:7" ht="12.75">
      <c r="A10" s="156"/>
      <c r="B10" s="156"/>
      <c r="C10" s="156"/>
      <c r="D10" s="156"/>
      <c r="E10" s="223"/>
      <c r="F10" s="156"/>
      <c r="G10" s="125"/>
    </row>
    <row r="11" spans="1:9" ht="12.75">
      <c r="A11" s="224" t="s">
        <v>453</v>
      </c>
      <c r="B11" s="156"/>
      <c r="C11" s="192"/>
      <c r="D11" s="156"/>
      <c r="E11" s="223"/>
      <c r="F11" s="192"/>
      <c r="G11" s="156"/>
      <c r="H11" s="156"/>
      <c r="I11" s="156"/>
    </row>
    <row r="12" spans="1:9" ht="12.75">
      <c r="A12" s="220"/>
      <c r="B12" s="220"/>
      <c r="C12" s="207">
        <v>2014</v>
      </c>
      <c r="D12" s="207">
        <v>2014</v>
      </c>
      <c r="E12" s="207">
        <v>2014</v>
      </c>
      <c r="F12" s="207">
        <v>2015</v>
      </c>
      <c r="G12" s="207" t="s">
        <v>442</v>
      </c>
      <c r="H12" s="207" t="s">
        <v>443</v>
      </c>
      <c r="I12" s="207" t="s">
        <v>442</v>
      </c>
    </row>
    <row r="13" spans="1:9" ht="12.75">
      <c r="A13" s="225"/>
      <c r="B13" s="226" t="s">
        <v>454</v>
      </c>
      <c r="C13" s="209" t="s">
        <v>445</v>
      </c>
      <c r="D13" s="209" t="s">
        <v>692</v>
      </c>
      <c r="E13" s="209" t="s">
        <v>447</v>
      </c>
      <c r="F13" s="209" t="s">
        <v>445</v>
      </c>
      <c r="G13" s="209" t="s">
        <v>658</v>
      </c>
      <c r="H13" s="209" t="s">
        <v>658</v>
      </c>
      <c r="I13" s="209" t="s">
        <v>659</v>
      </c>
    </row>
    <row r="14" spans="1:9" ht="12.75">
      <c r="A14" s="227">
        <v>119</v>
      </c>
      <c r="B14" s="227" t="s">
        <v>455</v>
      </c>
      <c r="C14" s="212">
        <v>1325</v>
      </c>
      <c r="D14" s="212">
        <v>0</v>
      </c>
      <c r="E14" s="212">
        <v>1328</v>
      </c>
      <c r="F14" s="212">
        <f>ACT119!M1</f>
        <v>0</v>
      </c>
      <c r="G14" s="228">
        <f>$F14-$C14</f>
        <v>-1325</v>
      </c>
      <c r="H14" s="229">
        <f>$F14/$C14</f>
        <v>0</v>
      </c>
      <c r="I14" s="214">
        <f>$F14-$E14</f>
        <v>-1328</v>
      </c>
    </row>
    <row r="15" spans="1:9" ht="12.75">
      <c r="A15" s="225">
        <v>121</v>
      </c>
      <c r="B15" s="225" t="s">
        <v>456</v>
      </c>
      <c r="C15" s="216">
        <v>10475</v>
      </c>
      <c r="D15" s="216">
        <v>4797</v>
      </c>
      <c r="E15" s="216">
        <v>10475</v>
      </c>
      <c r="F15" s="216">
        <f>ACT121!L1</f>
        <v>9425</v>
      </c>
      <c r="G15" s="231">
        <f aca="true" t="shared" si="0" ref="G15:G35">$F15-$C15</f>
        <v>-1050</v>
      </c>
      <c r="H15" s="232">
        <f>$F15/$C15</f>
        <v>0.8997613365155132</v>
      </c>
      <c r="I15" s="192">
        <f aca="true" t="shared" si="1" ref="I15:I37">$F15-$E15</f>
        <v>-1050</v>
      </c>
    </row>
    <row r="16" spans="1:9" ht="12.75">
      <c r="A16" s="227">
        <v>122</v>
      </c>
      <c r="B16" s="227" t="s">
        <v>457</v>
      </c>
      <c r="C16" s="212">
        <v>3093</v>
      </c>
      <c r="D16" s="212">
        <v>938</v>
      </c>
      <c r="E16" s="212">
        <v>3093</v>
      </c>
      <c r="F16" s="212">
        <f>ACT122!L1</f>
        <v>4933</v>
      </c>
      <c r="G16" s="228">
        <f t="shared" si="0"/>
        <v>1840</v>
      </c>
      <c r="H16" s="229">
        <f aca="true" t="shared" si="2" ref="H16:H35">$F16/$C16</f>
        <v>1.5948916909149693</v>
      </c>
      <c r="I16" s="214">
        <f t="shared" si="1"/>
        <v>1840</v>
      </c>
    </row>
    <row r="17" spans="1:9" ht="12.75">
      <c r="A17" s="225">
        <v>123</v>
      </c>
      <c r="B17" s="225" t="s">
        <v>458</v>
      </c>
      <c r="C17" s="216">
        <v>0</v>
      </c>
      <c r="D17" s="216">
        <v>0</v>
      </c>
      <c r="E17" s="216">
        <v>0</v>
      </c>
      <c r="F17" s="216">
        <f>ACT123!L1</f>
        <v>0</v>
      </c>
      <c r="G17" s="231">
        <f t="shared" si="0"/>
        <v>0</v>
      </c>
      <c r="H17" s="232" t="e">
        <f t="shared" si="2"/>
        <v>#DIV/0!</v>
      </c>
      <c r="I17" s="192">
        <f t="shared" si="1"/>
        <v>0</v>
      </c>
    </row>
    <row r="18" spans="1:9" ht="12.75">
      <c r="A18" s="227">
        <v>124</v>
      </c>
      <c r="B18" s="227" t="s">
        <v>459</v>
      </c>
      <c r="C18" s="212">
        <v>104885</v>
      </c>
      <c r="D18" s="212">
        <v>59950</v>
      </c>
      <c r="E18" s="212">
        <v>104885</v>
      </c>
      <c r="F18" s="218">
        <f>ACT124!L1</f>
        <v>129155</v>
      </c>
      <c r="G18" s="228">
        <f t="shared" si="0"/>
        <v>24270</v>
      </c>
      <c r="H18" s="229">
        <f t="shared" si="2"/>
        <v>1.2313962911760499</v>
      </c>
      <c r="I18" s="214">
        <f t="shared" si="1"/>
        <v>24270</v>
      </c>
    </row>
    <row r="19" spans="1:9" ht="12.75">
      <c r="A19" s="225">
        <v>125</v>
      </c>
      <c r="B19" s="225" t="s">
        <v>460</v>
      </c>
      <c r="C19" s="216">
        <v>20975</v>
      </c>
      <c r="D19" s="216">
        <v>7520</v>
      </c>
      <c r="E19" s="216">
        <v>20975</v>
      </c>
      <c r="F19" s="216">
        <f>ACT125!L1</f>
        <v>23100</v>
      </c>
      <c r="G19" s="231">
        <f t="shared" si="0"/>
        <v>2125</v>
      </c>
      <c r="H19" s="232">
        <f t="shared" si="2"/>
        <v>1.101311084624553</v>
      </c>
      <c r="I19" s="192">
        <f t="shared" si="1"/>
        <v>2125</v>
      </c>
    </row>
    <row r="20" spans="1:9" ht="12.75">
      <c r="A20" s="227">
        <v>126</v>
      </c>
      <c r="B20" s="227" t="s">
        <v>461</v>
      </c>
      <c r="C20" s="212">
        <v>18660</v>
      </c>
      <c r="D20" s="212">
        <v>5636</v>
      </c>
      <c r="E20" s="212">
        <v>18660</v>
      </c>
      <c r="F20" s="212">
        <f>ACT126!L1</f>
        <v>18810</v>
      </c>
      <c r="G20" s="228">
        <f t="shared" si="0"/>
        <v>150</v>
      </c>
      <c r="H20" s="229">
        <f t="shared" si="2"/>
        <v>1.0080385852090032</v>
      </c>
      <c r="I20" s="214">
        <f t="shared" si="1"/>
        <v>150</v>
      </c>
    </row>
    <row r="21" spans="1:9" ht="12.75">
      <c r="A21" s="225">
        <v>127</v>
      </c>
      <c r="B21" s="225" t="s">
        <v>462</v>
      </c>
      <c r="C21" s="216">
        <v>0</v>
      </c>
      <c r="D21" s="216">
        <v>0</v>
      </c>
      <c r="E21" s="216">
        <v>0</v>
      </c>
      <c r="F21" s="216">
        <f>ACT127!L1</f>
        <v>0</v>
      </c>
      <c r="G21" s="231">
        <f t="shared" si="0"/>
        <v>0</v>
      </c>
      <c r="H21" s="232" t="e">
        <f t="shared" si="2"/>
        <v>#DIV/0!</v>
      </c>
      <c r="I21" s="192">
        <f t="shared" si="1"/>
        <v>0</v>
      </c>
    </row>
    <row r="22" spans="1:9" ht="12.75">
      <c r="A22" s="227">
        <v>128</v>
      </c>
      <c r="B22" s="227" t="s">
        <v>463</v>
      </c>
      <c r="C22" s="212">
        <v>3250</v>
      </c>
      <c r="D22" s="212">
        <v>426</v>
      </c>
      <c r="E22" s="212">
        <v>3250</v>
      </c>
      <c r="F22" s="218">
        <f>ACT128!L1</f>
        <v>0</v>
      </c>
      <c r="G22" s="228">
        <f t="shared" si="0"/>
        <v>-3250</v>
      </c>
      <c r="H22" s="229">
        <f t="shared" si="2"/>
        <v>0</v>
      </c>
      <c r="I22" s="214">
        <f t="shared" si="1"/>
        <v>-3250</v>
      </c>
    </row>
    <row r="23" spans="1:9" ht="12.75">
      <c r="A23" s="225">
        <v>129</v>
      </c>
      <c r="B23" s="225" t="s">
        <v>464</v>
      </c>
      <c r="C23" s="216">
        <v>18390</v>
      </c>
      <c r="D23" s="216">
        <v>10113</v>
      </c>
      <c r="E23" s="216">
        <v>18390</v>
      </c>
      <c r="F23" s="230">
        <f>ACT129!L1</f>
        <v>20495</v>
      </c>
      <c r="G23" s="231">
        <f t="shared" si="0"/>
        <v>2105</v>
      </c>
      <c r="H23" s="232">
        <f t="shared" si="2"/>
        <v>1.1144643828167482</v>
      </c>
      <c r="I23" s="192">
        <f t="shared" si="1"/>
        <v>2105</v>
      </c>
    </row>
    <row r="24" spans="1:9" ht="12.75">
      <c r="A24" s="227">
        <v>130</v>
      </c>
      <c r="B24" s="227" t="s">
        <v>465</v>
      </c>
      <c r="C24" s="212">
        <v>0</v>
      </c>
      <c r="D24" s="212">
        <v>0</v>
      </c>
      <c r="E24" s="212">
        <v>0</v>
      </c>
      <c r="F24" s="212">
        <f>ACT130!L1</f>
        <v>0</v>
      </c>
      <c r="G24" s="228">
        <f t="shared" si="0"/>
        <v>0</v>
      </c>
      <c r="H24" s="229" t="e">
        <f t="shared" si="2"/>
        <v>#DIV/0!</v>
      </c>
      <c r="I24" s="214">
        <f t="shared" si="1"/>
        <v>0</v>
      </c>
    </row>
    <row r="25" spans="1:9" ht="12.75">
      <c r="A25" s="225">
        <v>132</v>
      </c>
      <c r="B25" s="225" t="s">
        <v>466</v>
      </c>
      <c r="C25" s="216">
        <v>0</v>
      </c>
      <c r="D25" s="216">
        <v>0</v>
      </c>
      <c r="E25" s="216">
        <v>0</v>
      </c>
      <c r="F25" s="216">
        <f>ACT132!L1</f>
        <v>0</v>
      </c>
      <c r="G25" s="231">
        <f t="shared" si="0"/>
        <v>0</v>
      </c>
      <c r="H25" s="232" t="e">
        <f t="shared" si="2"/>
        <v>#DIV/0!</v>
      </c>
      <c r="I25" s="192">
        <f t="shared" si="1"/>
        <v>0</v>
      </c>
    </row>
    <row r="26" spans="1:9" ht="12.75">
      <c r="A26" s="227">
        <v>135</v>
      </c>
      <c r="B26" s="227" t="s">
        <v>467</v>
      </c>
      <c r="C26" s="212">
        <v>16000</v>
      </c>
      <c r="D26" s="212">
        <v>6895</v>
      </c>
      <c r="E26" s="212">
        <v>16000</v>
      </c>
      <c r="F26" s="212">
        <f>ACT135!M1</f>
        <v>17400</v>
      </c>
      <c r="G26" s="228">
        <f t="shared" si="0"/>
        <v>1400</v>
      </c>
      <c r="H26" s="229">
        <f t="shared" si="2"/>
        <v>1.0875</v>
      </c>
      <c r="I26" s="214">
        <f t="shared" si="1"/>
        <v>1400</v>
      </c>
    </row>
    <row r="27" spans="1:9" ht="12.75">
      <c r="A27" s="225">
        <v>136</v>
      </c>
      <c r="B27" s="225" t="s">
        <v>468</v>
      </c>
      <c r="C27" s="216">
        <v>6158</v>
      </c>
      <c r="D27" s="216">
        <v>2657</v>
      </c>
      <c r="E27" s="216">
        <v>6158</v>
      </c>
      <c r="F27" s="216">
        <f>ACT136!M1</f>
        <v>4984</v>
      </c>
      <c r="G27" s="231">
        <f t="shared" si="0"/>
        <v>-1174</v>
      </c>
      <c r="H27" s="232">
        <f t="shared" si="2"/>
        <v>0.8093536862617733</v>
      </c>
      <c r="I27" s="192">
        <f t="shared" si="1"/>
        <v>-1174</v>
      </c>
    </row>
    <row r="28" spans="1:9" ht="12.75">
      <c r="A28" s="227">
        <v>137</v>
      </c>
      <c r="B28" s="227" t="s">
        <v>127</v>
      </c>
      <c r="C28" s="212">
        <v>0</v>
      </c>
      <c r="D28" s="212">
        <v>0</v>
      </c>
      <c r="E28" s="212">
        <v>0</v>
      </c>
      <c r="F28" s="212">
        <f>ACT137!M1</f>
        <v>0</v>
      </c>
      <c r="G28" s="228">
        <f t="shared" si="0"/>
        <v>0</v>
      </c>
      <c r="H28" s="229" t="e">
        <f t="shared" si="2"/>
        <v>#DIV/0!</v>
      </c>
      <c r="I28" s="214">
        <f t="shared" si="1"/>
        <v>0</v>
      </c>
    </row>
    <row r="29" spans="1:9" ht="12.75">
      <c r="A29" s="225">
        <v>140</v>
      </c>
      <c r="B29" s="225" t="s">
        <v>469</v>
      </c>
      <c r="C29" s="216">
        <v>50160</v>
      </c>
      <c r="D29" s="216">
        <v>469</v>
      </c>
      <c r="E29" s="216">
        <v>50160</v>
      </c>
      <c r="F29" s="230">
        <f>ACT140!L1</f>
        <v>46730</v>
      </c>
      <c r="G29" s="231">
        <f t="shared" si="0"/>
        <v>-3430</v>
      </c>
      <c r="H29" s="232">
        <f t="shared" si="2"/>
        <v>0.9316188197767146</v>
      </c>
      <c r="I29" s="192">
        <f t="shared" si="1"/>
        <v>-3430</v>
      </c>
    </row>
    <row r="30" spans="1:9" ht="12.75">
      <c r="A30" s="227">
        <v>142</v>
      </c>
      <c r="B30" s="227" t="s">
        <v>470</v>
      </c>
      <c r="C30" s="212">
        <v>0</v>
      </c>
      <c r="D30" s="212">
        <v>0</v>
      </c>
      <c r="E30" s="212">
        <v>0</v>
      </c>
      <c r="F30" s="212">
        <f>ACT142!M1</f>
        <v>0</v>
      </c>
      <c r="G30" s="228">
        <f t="shared" si="0"/>
        <v>0</v>
      </c>
      <c r="H30" s="229" t="e">
        <f t="shared" si="2"/>
        <v>#DIV/0!</v>
      </c>
      <c r="I30" s="214">
        <f t="shared" si="1"/>
        <v>0</v>
      </c>
    </row>
    <row r="31" spans="1:9" ht="12.75">
      <c r="A31" s="225">
        <v>149</v>
      </c>
      <c r="B31" s="225" t="s">
        <v>471</v>
      </c>
      <c r="C31" s="216">
        <v>62850</v>
      </c>
      <c r="D31" s="216">
        <v>13235</v>
      </c>
      <c r="E31" s="216">
        <v>62850</v>
      </c>
      <c r="F31" s="230">
        <f>ACT149!L1</f>
        <v>35587</v>
      </c>
      <c r="G31" s="231">
        <f t="shared" si="0"/>
        <v>-27263</v>
      </c>
      <c r="H31" s="232">
        <f t="shared" si="2"/>
        <v>0.5662211614956245</v>
      </c>
      <c r="I31" s="192">
        <f t="shared" si="1"/>
        <v>-27263</v>
      </c>
    </row>
    <row r="32" spans="1:9" ht="12.75">
      <c r="A32" s="227">
        <v>178</v>
      </c>
      <c r="B32" s="227" t="s">
        <v>472</v>
      </c>
      <c r="C32" s="212">
        <v>0</v>
      </c>
      <c r="D32" s="212">
        <v>0</v>
      </c>
      <c r="E32" s="212">
        <v>0</v>
      </c>
      <c r="F32" s="212">
        <f>ACT178!M1</f>
        <v>0</v>
      </c>
      <c r="G32" s="228">
        <f t="shared" si="0"/>
        <v>0</v>
      </c>
      <c r="H32" s="229" t="e">
        <f t="shared" si="2"/>
        <v>#DIV/0!</v>
      </c>
      <c r="I32" s="214">
        <f t="shared" si="1"/>
        <v>0</v>
      </c>
    </row>
    <row r="33" spans="1:9" ht="12.75">
      <c r="A33" s="225">
        <v>180</v>
      </c>
      <c r="B33" s="225" t="s">
        <v>473</v>
      </c>
      <c r="C33" s="216">
        <v>4000</v>
      </c>
      <c r="D33" s="216">
        <v>2182</v>
      </c>
      <c r="E33" s="216">
        <v>4000</v>
      </c>
      <c r="F33" s="216">
        <f>ACT180!M1</f>
        <v>4000</v>
      </c>
      <c r="G33" s="231">
        <f t="shared" si="0"/>
        <v>0</v>
      </c>
      <c r="H33" s="232">
        <f t="shared" si="2"/>
        <v>1</v>
      </c>
      <c r="I33" s="192">
        <f t="shared" si="1"/>
        <v>0</v>
      </c>
    </row>
    <row r="34" spans="1:9" ht="12.75">
      <c r="A34" s="210">
        <v>500</v>
      </c>
      <c r="B34" s="210" t="s">
        <v>537</v>
      </c>
      <c r="C34" s="233">
        <v>114650</v>
      </c>
      <c r="D34" s="214">
        <v>30476</v>
      </c>
      <c r="E34" s="214">
        <v>114650</v>
      </c>
      <c r="F34" s="233">
        <v>96100</v>
      </c>
      <c r="G34" s="234">
        <f t="shared" si="0"/>
        <v>-18550</v>
      </c>
      <c r="H34" s="235">
        <f t="shared" si="2"/>
        <v>0.8382032272132578</v>
      </c>
      <c r="I34" s="233">
        <f t="shared" si="1"/>
        <v>-18550</v>
      </c>
    </row>
    <row r="35" spans="1:9" ht="12.75">
      <c r="A35" s="156">
        <v>800</v>
      </c>
      <c r="B35" s="156" t="s">
        <v>474</v>
      </c>
      <c r="C35" s="192">
        <v>25000</v>
      </c>
      <c r="D35" s="192">
        <v>25000</v>
      </c>
      <c r="E35" s="192">
        <v>25000</v>
      </c>
      <c r="F35" s="192">
        <f>ACT800!L1</f>
        <v>15000</v>
      </c>
      <c r="G35" s="231">
        <f t="shared" si="0"/>
        <v>-10000</v>
      </c>
      <c r="H35" s="232">
        <f t="shared" si="2"/>
        <v>0.6</v>
      </c>
      <c r="I35" s="192">
        <f t="shared" si="1"/>
        <v>-10000</v>
      </c>
    </row>
    <row r="36" spans="1:9" ht="12.75">
      <c r="A36" s="156"/>
      <c r="B36" s="156"/>
      <c r="C36" s="192"/>
      <c r="D36" s="192"/>
      <c r="E36" s="192"/>
      <c r="F36" s="192"/>
      <c r="G36" s="231"/>
      <c r="H36" s="232"/>
      <c r="I36" s="192"/>
    </row>
    <row r="37" spans="1:9" ht="12.75">
      <c r="A37" s="220" t="s">
        <v>475</v>
      </c>
      <c r="B37" s="156"/>
      <c r="C37" s="221">
        <f>SUM(C14:C35)</f>
        <v>459871</v>
      </c>
      <c r="D37" s="221">
        <f>SUM(D14:D35)</f>
        <v>170294</v>
      </c>
      <c r="E37" s="221">
        <f>SUM(E14:E35)</f>
        <v>459874</v>
      </c>
      <c r="F37" s="221">
        <f>SUM(F14:F35)</f>
        <v>425719</v>
      </c>
      <c r="G37" s="236">
        <f>$F37-$C37</f>
        <v>-34152</v>
      </c>
      <c r="H37" s="237">
        <f>$F37/$C37</f>
        <v>0.925735695445027</v>
      </c>
      <c r="I37" s="221">
        <f t="shared" si="1"/>
        <v>-34155</v>
      </c>
    </row>
    <row r="38" spans="1:8" ht="12.75">
      <c r="A38" s="156"/>
      <c r="B38" s="156"/>
      <c r="C38" s="156"/>
      <c r="D38" s="156"/>
      <c r="E38" s="156"/>
      <c r="F38" s="156"/>
      <c r="H38" s="156"/>
    </row>
    <row r="39" spans="1:9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ht="12.75">
      <c r="A40" s="224" t="s">
        <v>476</v>
      </c>
      <c r="B40" s="156"/>
      <c r="C40" s="238"/>
      <c r="D40" s="209"/>
      <c r="E40" s="209"/>
      <c r="F40" s="238"/>
      <c r="G40" s="156"/>
      <c r="H40" s="156"/>
      <c r="I40" s="156"/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ht="12.75">
      <c r="A42" s="156"/>
      <c r="B42" s="156"/>
      <c r="C42" s="207">
        <v>2014</v>
      </c>
      <c r="D42" s="207">
        <v>2014</v>
      </c>
      <c r="E42" s="207">
        <v>2014</v>
      </c>
      <c r="F42" s="207">
        <v>2015</v>
      </c>
      <c r="G42" s="207" t="s">
        <v>442</v>
      </c>
      <c r="H42" s="207" t="s">
        <v>443</v>
      </c>
      <c r="I42" s="207" t="s">
        <v>442</v>
      </c>
    </row>
    <row r="43" spans="1:9" ht="12.75">
      <c r="A43" s="156"/>
      <c r="B43" s="224" t="s">
        <v>454</v>
      </c>
      <c r="C43" s="209" t="s">
        <v>445</v>
      </c>
      <c r="D43" s="209" t="s">
        <v>692</v>
      </c>
      <c r="E43" s="209" t="s">
        <v>447</v>
      </c>
      <c r="F43" s="209" t="s">
        <v>445</v>
      </c>
      <c r="G43" s="209" t="s">
        <v>658</v>
      </c>
      <c r="H43" s="209" t="s">
        <v>658</v>
      </c>
      <c r="I43" s="209" t="s">
        <v>659</v>
      </c>
    </row>
    <row r="44" spans="1:9" ht="12.75">
      <c r="A44" s="210">
        <v>134</v>
      </c>
      <c r="B44" s="210" t="s">
        <v>477</v>
      </c>
      <c r="C44" s="212">
        <v>37543</v>
      </c>
      <c r="D44" s="212">
        <v>4090</v>
      </c>
      <c r="E44" s="212">
        <v>37543</v>
      </c>
      <c r="F44" s="212">
        <v>25757</v>
      </c>
      <c r="G44" s="214">
        <f>$F44-$C44</f>
        <v>-11786</v>
      </c>
      <c r="H44" s="215">
        <f>$F44/$C44</f>
        <v>0.686066643582026</v>
      </c>
      <c r="I44" s="214">
        <f>$F44-$E44</f>
        <v>-11786</v>
      </c>
    </row>
    <row r="45" spans="1:9" ht="12.75">
      <c r="A45" s="156">
        <v>164</v>
      </c>
      <c r="B45" s="156" t="s">
        <v>478</v>
      </c>
      <c r="C45" s="216">
        <v>155000</v>
      </c>
      <c r="D45" s="216">
        <v>0</v>
      </c>
      <c r="E45" s="216">
        <v>0</v>
      </c>
      <c r="F45" s="216">
        <f>ACT164!L1</f>
        <v>155000</v>
      </c>
      <c r="G45" s="192">
        <f>$F45-$C45</f>
        <v>0</v>
      </c>
      <c r="H45" s="217">
        <f>$F45/$C45</f>
        <v>1</v>
      </c>
      <c r="I45" s="192">
        <f>$F45-$E45</f>
        <v>155000</v>
      </c>
    </row>
    <row r="46" spans="1:9" ht="12.75">
      <c r="A46" s="210">
        <v>165</v>
      </c>
      <c r="B46" s="210" t="s">
        <v>479</v>
      </c>
      <c r="C46" s="212">
        <v>169000</v>
      </c>
      <c r="D46" s="212">
        <v>0</v>
      </c>
      <c r="E46" s="212">
        <v>0</v>
      </c>
      <c r="F46" s="212">
        <v>110000</v>
      </c>
      <c r="G46" s="214">
        <f>$F46-$C46</f>
        <v>-59000</v>
      </c>
      <c r="H46" s="215">
        <f>$F46/$C46</f>
        <v>0.650887573964497</v>
      </c>
      <c r="I46" s="214">
        <f>$F46-$E46</f>
        <v>110000</v>
      </c>
    </row>
    <row r="47" spans="1:9" ht="12.75">
      <c r="A47" s="156"/>
      <c r="B47" s="156" t="s">
        <v>750</v>
      </c>
      <c r="C47" s="216"/>
      <c r="D47" s="216"/>
      <c r="E47" s="216"/>
      <c r="F47" s="216">
        <v>308491</v>
      </c>
      <c r="G47" s="192">
        <f>$F47-$C47</f>
        <v>308491</v>
      </c>
      <c r="H47" s="217" t="e">
        <f>$F47/$C47</f>
        <v>#DIV/0!</v>
      </c>
      <c r="I47" s="192">
        <f>$F47-$E47</f>
        <v>308491</v>
      </c>
    </row>
    <row r="48" spans="1:9" ht="12.75">
      <c r="A48" s="210">
        <v>166</v>
      </c>
      <c r="B48" s="210" t="s">
        <v>480</v>
      </c>
      <c r="C48" s="214">
        <v>10000</v>
      </c>
      <c r="D48" s="214">
        <v>5000</v>
      </c>
      <c r="E48" s="214">
        <v>10000</v>
      </c>
      <c r="F48" s="214">
        <f>ACT166!L1</f>
        <v>5000</v>
      </c>
      <c r="G48" s="214">
        <f>$F48-$C48</f>
        <v>-5000</v>
      </c>
      <c r="H48" s="215">
        <f>$F48/$C48</f>
        <v>0.5</v>
      </c>
      <c r="I48" s="214">
        <f>$F48-$E48</f>
        <v>-5000</v>
      </c>
    </row>
    <row r="49" spans="1:9" ht="12.75">
      <c r="A49" s="156"/>
      <c r="B49" s="156"/>
      <c r="C49" s="192"/>
      <c r="D49" s="192"/>
      <c r="E49" s="192"/>
      <c r="F49" s="192"/>
      <c r="G49" s="192"/>
      <c r="H49" s="217"/>
      <c r="I49" s="192"/>
    </row>
    <row r="50" spans="1:9" ht="12.75">
      <c r="A50" s="220" t="s">
        <v>481</v>
      </c>
      <c r="B50" s="156"/>
      <c r="C50" s="221">
        <f>SUM(C44:C48)</f>
        <v>371543</v>
      </c>
      <c r="D50" s="221">
        <f>SUM(D44:D48)</f>
        <v>9090</v>
      </c>
      <c r="E50" s="221">
        <f>SUM(E44:E48)</f>
        <v>47543</v>
      </c>
      <c r="F50" s="221">
        <f>SUM(F44:F48)</f>
        <v>604248</v>
      </c>
      <c r="G50" s="221">
        <f>$F50-$C50</f>
        <v>232705</v>
      </c>
      <c r="H50" s="222">
        <f>$F50/$C50</f>
        <v>1.6263205066439148</v>
      </c>
      <c r="I50" s="221">
        <f>$F50-$E50</f>
        <v>556705</v>
      </c>
    </row>
    <row r="51" spans="1:9" ht="12.75">
      <c r="A51" s="220"/>
      <c r="B51" s="156"/>
      <c r="C51" s="221"/>
      <c r="D51" s="221"/>
      <c r="E51" s="221"/>
      <c r="F51" s="221"/>
      <c r="G51" s="221"/>
      <c r="H51" s="222"/>
      <c r="I51" s="221"/>
    </row>
    <row r="52" spans="1:9" ht="12.75">
      <c r="A52" s="220"/>
      <c r="B52" s="156"/>
      <c r="C52" s="221"/>
      <c r="D52" s="221"/>
      <c r="E52" s="221"/>
      <c r="F52" s="221"/>
      <c r="G52" s="221"/>
      <c r="H52" s="222"/>
      <c r="I52" s="221"/>
    </row>
    <row r="53" spans="1:6" ht="12.75">
      <c r="A53" s="156"/>
      <c r="B53" s="156"/>
      <c r="C53" s="156"/>
      <c r="D53" s="156"/>
      <c r="E53" s="156"/>
      <c r="F53" s="156"/>
    </row>
    <row r="54" spans="1:9" ht="12.75">
      <c r="A54" s="224" t="s">
        <v>482</v>
      </c>
      <c r="B54" s="156"/>
      <c r="C54" s="223"/>
      <c r="D54" s="223"/>
      <c r="E54" s="223"/>
      <c r="F54" s="223"/>
      <c r="G54" s="156"/>
      <c r="H54" s="89"/>
      <c r="I54" s="156"/>
    </row>
    <row r="55" spans="1:9" ht="12.75">
      <c r="A55" s="156"/>
      <c r="B55" s="156"/>
      <c r="C55" s="156"/>
      <c r="D55" s="156"/>
      <c r="E55" s="156"/>
      <c r="F55" s="156"/>
      <c r="G55" s="156"/>
      <c r="H55" s="156"/>
      <c r="I55" s="156"/>
    </row>
    <row r="56" spans="1:9" ht="12.75">
      <c r="A56" s="156"/>
      <c r="B56" s="156"/>
      <c r="C56" s="207">
        <v>2014</v>
      </c>
      <c r="D56" s="207">
        <v>2014</v>
      </c>
      <c r="E56" s="207">
        <v>2014</v>
      </c>
      <c r="F56" s="207">
        <v>2015</v>
      </c>
      <c r="G56" s="207" t="s">
        <v>442</v>
      </c>
      <c r="H56" s="207" t="s">
        <v>443</v>
      </c>
      <c r="I56" s="207" t="s">
        <v>442</v>
      </c>
    </row>
    <row r="57" spans="1:9" ht="12.75">
      <c r="A57" s="156"/>
      <c r="B57" s="224" t="s">
        <v>454</v>
      </c>
      <c r="C57" s="209" t="s">
        <v>445</v>
      </c>
      <c r="D57" s="209" t="s">
        <v>446</v>
      </c>
      <c r="E57" s="209" t="s">
        <v>447</v>
      </c>
      <c r="F57" s="209" t="s">
        <v>445</v>
      </c>
      <c r="G57" s="209" t="s">
        <v>658</v>
      </c>
      <c r="H57" s="209" t="s">
        <v>658</v>
      </c>
      <c r="I57" s="209" t="s">
        <v>659</v>
      </c>
    </row>
    <row r="58" spans="1:9" ht="12.75">
      <c r="A58" s="210">
        <v>111</v>
      </c>
      <c r="B58" s="210" t="s">
        <v>483</v>
      </c>
      <c r="C58" s="212">
        <v>470000</v>
      </c>
      <c r="D58" s="212">
        <v>250551</v>
      </c>
      <c r="E58" s="212">
        <v>470000</v>
      </c>
      <c r="F58" s="212">
        <f>'AC110'!M38</f>
        <v>490427</v>
      </c>
      <c r="G58" s="214">
        <f>$F58-$C58</f>
        <v>20427</v>
      </c>
      <c r="H58" s="215">
        <f>$F58/$C58</f>
        <v>1.0434617021276595</v>
      </c>
      <c r="I58" s="214">
        <f>$F58-$E58</f>
        <v>20427</v>
      </c>
    </row>
    <row r="59" spans="1:9" ht="12.75">
      <c r="A59" s="156">
        <v>113</v>
      </c>
      <c r="B59" s="156" t="s">
        <v>484</v>
      </c>
      <c r="C59" s="216">
        <v>236890</v>
      </c>
      <c r="D59" s="216">
        <v>110806</v>
      </c>
      <c r="E59" s="216">
        <v>236890</v>
      </c>
      <c r="F59" s="216">
        <f>'AC110'!M39</f>
        <v>251118</v>
      </c>
      <c r="G59" s="192">
        <f>$F59-$C59</f>
        <v>14228</v>
      </c>
      <c r="H59" s="217">
        <f>$F59/$C59</f>
        <v>1.0600616319810883</v>
      </c>
      <c r="I59" s="192">
        <f>$F59-$E59</f>
        <v>14228</v>
      </c>
    </row>
    <row r="60" spans="1:9" ht="12.75">
      <c r="A60" s="210"/>
      <c r="B60" s="210"/>
      <c r="C60" s="212"/>
      <c r="D60" s="212"/>
      <c r="E60" s="212"/>
      <c r="F60" s="212"/>
      <c r="G60" s="214"/>
      <c r="H60" s="215"/>
      <c r="I60" s="214"/>
    </row>
    <row r="61" spans="1:9" ht="12.75">
      <c r="A61" s="220" t="s">
        <v>481</v>
      </c>
      <c r="B61" s="156"/>
      <c r="C61" s="239">
        <f>SUM(C58:C59)</f>
        <v>706890</v>
      </c>
      <c r="D61" s="221">
        <f>SUM(D58:D59)</f>
        <v>361357</v>
      </c>
      <c r="E61" s="221">
        <f>SUM(E58:E59)</f>
        <v>706890</v>
      </c>
      <c r="F61" s="239">
        <f>SUM(F58:F59)</f>
        <v>741545</v>
      </c>
      <c r="G61" s="221">
        <f>$F61-$C61</f>
        <v>34655</v>
      </c>
      <c r="H61" s="222">
        <f>$F61/$C61</f>
        <v>1.0490246007158115</v>
      </c>
      <c r="I61" s="221">
        <f>$F61-$E61</f>
        <v>34655</v>
      </c>
    </row>
    <row r="62" spans="2:8" ht="12.75">
      <c r="B62" s="156"/>
      <c r="C62" s="192"/>
      <c r="D62" s="192"/>
      <c r="E62" s="192"/>
      <c r="F62" s="192"/>
      <c r="H62" s="222"/>
    </row>
    <row r="63" spans="1:9" ht="12.75">
      <c r="A63" s="156"/>
      <c r="B63" s="156"/>
      <c r="C63" s="156"/>
      <c r="D63" s="156"/>
      <c r="E63" s="156"/>
      <c r="F63" s="156"/>
      <c r="G63" s="156"/>
      <c r="H63" s="222"/>
      <c r="I63" s="156"/>
    </row>
    <row r="64" spans="1:9" ht="12.75">
      <c r="A64" s="240" t="s">
        <v>485</v>
      </c>
      <c r="B64" s="241"/>
      <c r="C64" s="242">
        <f>SUM(C37,C50,C61)</f>
        <v>1538304</v>
      </c>
      <c r="D64" s="242">
        <f>SUM(D37,D50,D61)</f>
        <v>540741</v>
      </c>
      <c r="E64" s="242">
        <f>SUM(E37,E50,E61)</f>
        <v>1214307</v>
      </c>
      <c r="F64" s="242">
        <f>SUM(F37,F50,F61)</f>
        <v>1771512</v>
      </c>
      <c r="G64" s="242">
        <f>SUM($G37,$G50,$G61)</f>
        <v>233208</v>
      </c>
      <c r="H64" s="243">
        <f>$F64/$C64</f>
        <v>1.1516007239141288</v>
      </c>
      <c r="I64" s="242">
        <f>SUM($I37,$I50,$I61)</f>
        <v>557205</v>
      </c>
    </row>
    <row r="65" spans="1:9" ht="12.75">
      <c r="A65" s="156"/>
      <c r="B65" s="156"/>
      <c r="C65" s="192"/>
      <c r="D65" s="192"/>
      <c r="E65" s="192"/>
      <c r="F65" s="192"/>
      <c r="G65" s="156"/>
      <c r="H65" s="156"/>
      <c r="I65" s="156"/>
    </row>
    <row r="66" spans="1:9" ht="12.75">
      <c r="A66" s="156"/>
      <c r="B66" s="156"/>
      <c r="C66" s="192"/>
      <c r="D66" s="192"/>
      <c r="E66" s="192"/>
      <c r="F66" s="192">
        <f>SUM(F9-F37-F50-F61)</f>
        <v>-71293</v>
      </c>
      <c r="G66" s="156"/>
      <c r="H66" s="156"/>
      <c r="I66" s="156"/>
    </row>
  </sheetData>
  <sheetProtection/>
  <mergeCells count="1">
    <mergeCell ref="A1:I1"/>
  </mergeCells>
  <printOptions gridLines="1"/>
  <pageMargins left="0.75" right="0.75" top="1" bottom="1" header="0.5" footer="0.5"/>
  <pageSetup horizontalDpi="600" verticalDpi="600" orientation="landscape" r:id="rId1"/>
  <headerFooter>
    <oddHeader>&amp;C&amp;"Arial,Bold"&amp;14 2015 WVLS Budget - September 2014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68"/>
  <sheetViews>
    <sheetView view="pageLayout" workbookViewId="0" topLeftCell="A1">
      <selection activeCell="E5" sqref="E5"/>
    </sheetView>
  </sheetViews>
  <sheetFormatPr defaultColWidth="9.140625" defaultRowHeight="12.75"/>
  <cols>
    <col min="2" max="2" width="18.140625" style="0" customWidth="1"/>
    <col min="3" max="8" width="12.421875" style="0" customWidth="1"/>
    <col min="9" max="9" width="14.57421875" style="0" customWidth="1"/>
  </cols>
  <sheetData>
    <row r="1" spans="1:9" ht="18">
      <c r="A1" s="412" t="s">
        <v>911</v>
      </c>
      <c r="B1" s="413"/>
      <c r="C1" s="413"/>
      <c r="D1" s="413"/>
      <c r="E1" s="413"/>
      <c r="F1" s="413"/>
      <c r="G1" s="413"/>
      <c r="H1" s="413"/>
      <c r="I1" s="413"/>
    </row>
    <row r="2" spans="2:9" ht="12.75">
      <c r="B2" s="206"/>
      <c r="C2" s="207">
        <v>2015</v>
      </c>
      <c r="D2" s="207">
        <v>2015</v>
      </c>
      <c r="E2" s="207">
        <v>2015</v>
      </c>
      <c r="F2" s="207">
        <v>2016</v>
      </c>
      <c r="G2" s="207" t="s">
        <v>442</v>
      </c>
      <c r="H2" s="207" t="s">
        <v>443</v>
      </c>
      <c r="I2" s="207" t="s">
        <v>442</v>
      </c>
    </row>
    <row r="3" spans="1:9" ht="12.75">
      <c r="A3" s="208" t="s">
        <v>444</v>
      </c>
      <c r="B3" s="206"/>
      <c r="C3" s="209" t="s">
        <v>445</v>
      </c>
      <c r="D3" s="209" t="s">
        <v>910</v>
      </c>
      <c r="E3" s="209" t="s">
        <v>447</v>
      </c>
      <c r="F3" s="209" t="s">
        <v>445</v>
      </c>
      <c r="G3" s="209" t="s">
        <v>752</v>
      </c>
      <c r="H3" s="209" t="s">
        <v>752</v>
      </c>
      <c r="I3" s="209" t="s">
        <v>783</v>
      </c>
    </row>
    <row r="4" spans="1:9" ht="12.75">
      <c r="A4" s="305" t="s">
        <v>448</v>
      </c>
      <c r="B4" s="305"/>
      <c r="C4" s="306">
        <v>934490</v>
      </c>
      <c r="D4" s="306">
        <v>934490</v>
      </c>
      <c r="E4" s="306">
        <v>926700</v>
      </c>
      <c r="F4" s="306">
        <f>SUM('2016 Front Page Draft'!C9)</f>
        <v>917950</v>
      </c>
      <c r="G4" s="306">
        <f>$F4-$C4</f>
        <v>-16540</v>
      </c>
      <c r="H4" s="309">
        <f>$F4/$C4</f>
        <v>0.9823005061584393</v>
      </c>
      <c r="I4" s="306">
        <f>$F4-$E4</f>
        <v>-8750</v>
      </c>
    </row>
    <row r="5" spans="1:9" ht="12.75">
      <c r="A5" s="156" t="s">
        <v>449</v>
      </c>
      <c r="B5" s="156"/>
      <c r="C5" s="216">
        <f>SUM('Budget Draft'!C5)</f>
        <v>41184</v>
      </c>
      <c r="D5" s="216">
        <f>SUM('Budget Draft'!D5)</f>
        <v>41184</v>
      </c>
      <c r="E5" s="216">
        <f>SUM('Budget Draft'!E5)</f>
        <v>41184</v>
      </c>
      <c r="F5" s="216">
        <f>SUM('Budget Draft'!F5)</f>
        <v>41184</v>
      </c>
      <c r="G5" s="192">
        <f>$F5-$C5</f>
        <v>0</v>
      </c>
      <c r="H5" s="217">
        <f>$F5/$C5</f>
        <v>1</v>
      </c>
      <c r="I5" s="192">
        <f>$F5-$E5</f>
        <v>0</v>
      </c>
    </row>
    <row r="6" spans="1:9" ht="12.75">
      <c r="A6" s="305" t="s">
        <v>450</v>
      </c>
      <c r="B6" s="305"/>
      <c r="C6" s="308">
        <f>SUM('Budget Draft'!C6)</f>
        <v>851944</v>
      </c>
      <c r="D6" s="308">
        <f>SUM('Budget Draft'!D6)</f>
        <v>851944</v>
      </c>
      <c r="E6" s="308">
        <f>SUM('Budget Draft'!E6)</f>
        <v>851944</v>
      </c>
      <c r="F6" s="308">
        <v>851944</v>
      </c>
      <c r="G6" s="306">
        <f>$F6-$C6</f>
        <v>0</v>
      </c>
      <c r="H6" s="309">
        <f>$F6/$C6</f>
        <v>1</v>
      </c>
      <c r="I6" s="306">
        <f>$F6-$E6</f>
        <v>0</v>
      </c>
    </row>
    <row r="7" spans="1:9" ht="12.75">
      <c r="A7" s="156" t="s">
        <v>451</v>
      </c>
      <c r="B7" s="156"/>
      <c r="C7" s="216">
        <v>5000</v>
      </c>
      <c r="D7" s="216">
        <v>1304</v>
      </c>
      <c r="E7" s="216">
        <v>1776.34</v>
      </c>
      <c r="F7" s="216">
        <v>5000</v>
      </c>
      <c r="G7" s="192">
        <f>$F7-$C7</f>
        <v>0</v>
      </c>
      <c r="H7" s="217">
        <f>$F7/$C7</f>
        <v>1</v>
      </c>
      <c r="I7" s="192">
        <f>$F7-$E7</f>
        <v>3223.66</v>
      </c>
    </row>
    <row r="8" spans="1:9" ht="12.75">
      <c r="A8" s="305"/>
      <c r="B8" s="305"/>
      <c r="C8" s="308"/>
      <c r="D8" s="308"/>
      <c r="E8" s="308"/>
      <c r="F8" s="308"/>
      <c r="G8" s="306"/>
      <c r="H8" s="309"/>
      <c r="I8" s="306"/>
    </row>
    <row r="9" spans="1:9" ht="12.75">
      <c r="A9" s="220" t="s">
        <v>452</v>
      </c>
      <c r="B9" s="220"/>
      <c r="C9" s="221">
        <f>SUM(C4:C7)</f>
        <v>1832618</v>
      </c>
      <c r="D9" s="221">
        <f>SUM(D4:D7)</f>
        <v>1828922</v>
      </c>
      <c r="E9" s="221">
        <f>SUM(E4:E7)</f>
        <v>1821604.34</v>
      </c>
      <c r="F9" s="221">
        <f>SUM(F4:F7)</f>
        <v>1816078</v>
      </c>
      <c r="G9" s="221">
        <f>$F9-$C9</f>
        <v>-16540</v>
      </c>
      <c r="H9" s="222">
        <f>$F9/$C9</f>
        <v>0.9909746602947259</v>
      </c>
      <c r="I9" s="221">
        <f>$F9-$E9</f>
        <v>-5526.340000000084</v>
      </c>
    </row>
    <row r="10" spans="1:9" ht="12.75">
      <c r="A10" s="220"/>
      <c r="B10" s="220"/>
      <c r="C10" s="221"/>
      <c r="D10" s="221"/>
      <c r="E10" s="221"/>
      <c r="F10" s="221"/>
      <c r="G10" s="221"/>
      <c r="H10" s="222"/>
      <c r="I10" s="221"/>
    </row>
    <row r="11" spans="1:9" ht="12.75">
      <c r="A11" s="220"/>
      <c r="B11" s="220"/>
      <c r="C11" s="221"/>
      <c r="D11" s="221"/>
      <c r="E11" s="221"/>
      <c r="F11" s="221"/>
      <c r="G11" s="221"/>
      <c r="H11" s="222"/>
      <c r="I11" s="221"/>
    </row>
    <row r="12" spans="1:7" ht="12.75">
      <c r="A12" s="156"/>
      <c r="B12" s="156"/>
      <c r="C12" s="156"/>
      <c r="D12" s="156"/>
      <c r="E12" s="223"/>
      <c r="F12" s="156"/>
      <c r="G12" s="125"/>
    </row>
    <row r="13" spans="1:9" ht="12.75">
      <c r="A13" s="224" t="s">
        <v>453</v>
      </c>
      <c r="B13" s="156"/>
      <c r="C13" s="192"/>
      <c r="D13" s="156"/>
      <c r="E13" s="223"/>
      <c r="F13" s="192"/>
      <c r="G13" s="156"/>
      <c r="H13" s="156"/>
      <c r="I13" s="156"/>
    </row>
    <row r="14" spans="1:9" ht="12.75">
      <c r="A14" s="224"/>
      <c r="B14" s="156"/>
      <c r="C14" s="156"/>
      <c r="D14" s="156"/>
      <c r="E14" s="156"/>
      <c r="F14" s="156"/>
      <c r="G14" s="156"/>
      <c r="H14" s="156"/>
      <c r="I14" s="156"/>
    </row>
    <row r="15" spans="1:9" ht="12.75">
      <c r="A15" s="220"/>
      <c r="B15" s="220"/>
      <c r="C15" s="207">
        <v>2015</v>
      </c>
      <c r="D15" s="207">
        <v>2015</v>
      </c>
      <c r="E15" s="207">
        <v>2015</v>
      </c>
      <c r="F15" s="207">
        <v>2016</v>
      </c>
      <c r="G15" s="207" t="s">
        <v>442</v>
      </c>
      <c r="H15" s="207" t="s">
        <v>443</v>
      </c>
      <c r="I15" s="207" t="s">
        <v>442</v>
      </c>
    </row>
    <row r="16" spans="1:9" ht="12.75">
      <c r="A16" s="225"/>
      <c r="B16" s="226" t="s">
        <v>454</v>
      </c>
      <c r="C16" s="209" t="s">
        <v>445</v>
      </c>
      <c r="D16" s="209" t="s">
        <v>910</v>
      </c>
      <c r="E16" s="209" t="s">
        <v>447</v>
      </c>
      <c r="F16" s="209" t="s">
        <v>445</v>
      </c>
      <c r="G16" s="209" t="s">
        <v>752</v>
      </c>
      <c r="H16" s="209" t="s">
        <v>752</v>
      </c>
      <c r="I16" s="209" t="s">
        <v>783</v>
      </c>
    </row>
    <row r="17" spans="1:9" ht="12.75">
      <c r="A17" s="312">
        <v>119</v>
      </c>
      <c r="B17" s="312" t="s">
        <v>455</v>
      </c>
      <c r="C17" s="308">
        <v>0</v>
      </c>
      <c r="D17" s="308">
        <v>0</v>
      </c>
      <c r="E17" s="308">
        <v>0</v>
      </c>
      <c r="F17" s="308">
        <f>SUM('Budget Draft'!F14)</f>
        <v>0</v>
      </c>
      <c r="G17" s="313">
        <f>$F17-$C17</f>
        <v>0</v>
      </c>
      <c r="H17" s="396" t="e">
        <f>$F17/$C17</f>
        <v>#DIV/0!</v>
      </c>
      <c r="I17" s="306">
        <f>$F17-$E17</f>
        <v>0</v>
      </c>
    </row>
    <row r="18" spans="1:9" ht="12.75">
      <c r="A18" s="225">
        <v>121</v>
      </c>
      <c r="B18" s="225" t="s">
        <v>456</v>
      </c>
      <c r="C18" s="216">
        <f>SUM('Budget Draft'!C15)</f>
        <v>10475</v>
      </c>
      <c r="D18" s="216">
        <v>5688</v>
      </c>
      <c r="E18" s="216">
        <v>10475</v>
      </c>
      <c r="F18" s="216">
        <f>SUM('Budget Draft'!F15)</f>
        <v>9425</v>
      </c>
      <c r="G18" s="231">
        <f aca="true" t="shared" si="0" ref="G18:G38">$F18-$C18</f>
        <v>-1050</v>
      </c>
      <c r="H18" s="397">
        <f>$F18/$C18</f>
        <v>0.8997613365155132</v>
      </c>
      <c r="I18" s="192">
        <f aca="true" t="shared" si="1" ref="I18:I40">$F18-$E18</f>
        <v>-1050</v>
      </c>
    </row>
    <row r="19" spans="1:9" ht="12.75">
      <c r="A19" s="312">
        <v>122</v>
      </c>
      <c r="B19" s="312" t="s">
        <v>457</v>
      </c>
      <c r="C19" s="308">
        <f>SUM('Budget Draft'!C16)</f>
        <v>3093</v>
      </c>
      <c r="D19" s="308">
        <v>1733</v>
      </c>
      <c r="E19" s="308">
        <v>3093</v>
      </c>
      <c r="F19" s="308">
        <f>SUM('Budget Draft'!F16)</f>
        <v>4933</v>
      </c>
      <c r="G19" s="313">
        <f t="shared" si="0"/>
        <v>1840</v>
      </c>
      <c r="H19" s="396">
        <f aca="true" t="shared" si="2" ref="H19:H38">$F19/$C19</f>
        <v>1.5948916909149693</v>
      </c>
      <c r="I19" s="306">
        <f t="shared" si="1"/>
        <v>1840</v>
      </c>
    </row>
    <row r="20" spans="1:9" ht="12.75">
      <c r="A20" s="225">
        <v>123</v>
      </c>
      <c r="B20" s="225" t="s">
        <v>458</v>
      </c>
      <c r="C20" s="216">
        <f>SUM('Budget Draft'!C17)</f>
        <v>0</v>
      </c>
      <c r="D20" s="216">
        <v>0</v>
      </c>
      <c r="E20" s="216">
        <v>0</v>
      </c>
      <c r="F20" s="216">
        <f>SUM('Budget Draft'!F17)</f>
        <v>0</v>
      </c>
      <c r="G20" s="231">
        <f t="shared" si="0"/>
        <v>0</v>
      </c>
      <c r="H20" s="397" t="e">
        <f t="shared" si="2"/>
        <v>#DIV/0!</v>
      </c>
      <c r="I20" s="192">
        <f t="shared" si="1"/>
        <v>0</v>
      </c>
    </row>
    <row r="21" spans="1:9" ht="12.75">
      <c r="A21" s="312">
        <v>124</v>
      </c>
      <c r="B21" s="312" t="s">
        <v>459</v>
      </c>
      <c r="C21" s="308">
        <v>126077</v>
      </c>
      <c r="D21" s="308">
        <v>69450</v>
      </c>
      <c r="E21" s="308">
        <v>126077</v>
      </c>
      <c r="F21" s="308">
        <f>SUM('Budget Draft'!F18)</f>
        <v>129155</v>
      </c>
      <c r="G21" s="313">
        <f t="shared" si="0"/>
        <v>3078</v>
      </c>
      <c r="H21" s="396">
        <f t="shared" si="2"/>
        <v>1.024413651974587</v>
      </c>
      <c r="I21" s="306">
        <f t="shared" si="1"/>
        <v>3078</v>
      </c>
    </row>
    <row r="22" spans="1:9" ht="12.75">
      <c r="A22" s="225">
        <v>125</v>
      </c>
      <c r="B22" s="225" t="s">
        <v>460</v>
      </c>
      <c r="C22" s="216">
        <v>22900</v>
      </c>
      <c r="D22" s="216">
        <v>7379</v>
      </c>
      <c r="E22" s="216">
        <v>22900</v>
      </c>
      <c r="F22" s="216">
        <f>SUM('Budget Draft'!F19)</f>
        <v>23100</v>
      </c>
      <c r="G22" s="231">
        <f t="shared" si="0"/>
        <v>200</v>
      </c>
      <c r="H22" s="397">
        <f t="shared" si="2"/>
        <v>1.0087336244541485</v>
      </c>
      <c r="I22" s="192">
        <f t="shared" si="1"/>
        <v>200</v>
      </c>
    </row>
    <row r="23" spans="1:9" ht="12.75">
      <c r="A23" s="312">
        <v>126</v>
      </c>
      <c r="B23" s="312" t="s">
        <v>461</v>
      </c>
      <c r="C23" s="308">
        <v>18810</v>
      </c>
      <c r="D23" s="308">
        <v>4835</v>
      </c>
      <c r="E23" s="308">
        <v>18810</v>
      </c>
      <c r="F23" s="308">
        <f>SUM('Budget Draft'!F20)</f>
        <v>18810</v>
      </c>
      <c r="G23" s="313">
        <f t="shared" si="0"/>
        <v>0</v>
      </c>
      <c r="H23" s="396">
        <f t="shared" si="2"/>
        <v>1</v>
      </c>
      <c r="I23" s="306">
        <f t="shared" si="1"/>
        <v>0</v>
      </c>
    </row>
    <row r="24" spans="1:9" ht="12.75">
      <c r="A24" s="225">
        <v>127</v>
      </c>
      <c r="B24" s="225" t="s">
        <v>462</v>
      </c>
      <c r="C24" s="216">
        <f>SUM('Budget Draft'!C21)</f>
        <v>0</v>
      </c>
      <c r="D24" s="216">
        <v>0</v>
      </c>
      <c r="E24" s="216">
        <v>0</v>
      </c>
      <c r="F24" s="216">
        <f>SUM('Budget Draft'!F21)</f>
        <v>0</v>
      </c>
      <c r="G24" s="231">
        <f t="shared" si="0"/>
        <v>0</v>
      </c>
      <c r="H24" s="397" t="e">
        <f t="shared" si="2"/>
        <v>#DIV/0!</v>
      </c>
      <c r="I24" s="192">
        <f t="shared" si="1"/>
        <v>0</v>
      </c>
    </row>
    <row r="25" spans="1:9" ht="12.75">
      <c r="A25" s="312">
        <v>128</v>
      </c>
      <c r="B25" s="312" t="s">
        <v>463</v>
      </c>
      <c r="C25" s="308">
        <v>2300</v>
      </c>
      <c r="D25" s="308">
        <v>560</v>
      </c>
      <c r="E25" s="308">
        <v>2300</v>
      </c>
      <c r="F25" s="308">
        <f>SUM('Budget Draft'!F22)</f>
        <v>0</v>
      </c>
      <c r="G25" s="313">
        <f t="shared" si="0"/>
        <v>-2300</v>
      </c>
      <c r="H25" s="396">
        <f t="shared" si="2"/>
        <v>0</v>
      </c>
      <c r="I25" s="306">
        <f t="shared" si="1"/>
        <v>-2300</v>
      </c>
    </row>
    <row r="26" spans="1:9" ht="12.75">
      <c r="A26" s="225">
        <v>129</v>
      </c>
      <c r="B26" s="225" t="s">
        <v>464</v>
      </c>
      <c r="C26" s="216">
        <v>17895</v>
      </c>
      <c r="D26" s="216">
        <v>236</v>
      </c>
      <c r="E26" s="216">
        <v>17895</v>
      </c>
      <c r="F26" s="216">
        <f>SUM('Budget Draft'!F23)</f>
        <v>20495</v>
      </c>
      <c r="G26" s="231">
        <f t="shared" si="0"/>
        <v>2600</v>
      </c>
      <c r="H26" s="397">
        <f t="shared" si="2"/>
        <v>1.1452919810002795</v>
      </c>
      <c r="I26" s="192">
        <f t="shared" si="1"/>
        <v>2600</v>
      </c>
    </row>
    <row r="27" spans="1:9" ht="12.75">
      <c r="A27" s="312">
        <v>130</v>
      </c>
      <c r="B27" s="312" t="s">
        <v>465</v>
      </c>
      <c r="C27" s="308">
        <f>SUM('Budget Draft'!C24)</f>
        <v>0</v>
      </c>
      <c r="D27" s="308">
        <v>5</v>
      </c>
      <c r="E27" s="308">
        <v>0</v>
      </c>
      <c r="F27" s="308">
        <f>SUM('Budget Draft'!F24)</f>
        <v>0</v>
      </c>
      <c r="G27" s="313">
        <f t="shared" si="0"/>
        <v>0</v>
      </c>
      <c r="H27" s="396" t="e">
        <f t="shared" si="2"/>
        <v>#DIV/0!</v>
      </c>
      <c r="I27" s="306">
        <f t="shared" si="1"/>
        <v>0</v>
      </c>
    </row>
    <row r="28" spans="1:9" ht="12.75">
      <c r="A28" s="225">
        <v>132</v>
      </c>
      <c r="B28" s="225" t="s">
        <v>466</v>
      </c>
      <c r="C28" s="216">
        <f>SUM('Budget Draft'!C25)</f>
        <v>0</v>
      </c>
      <c r="D28" s="216">
        <v>0</v>
      </c>
      <c r="E28" s="216">
        <v>0</v>
      </c>
      <c r="F28" s="216">
        <f>SUM('Budget Draft'!F25)</f>
        <v>0</v>
      </c>
      <c r="G28" s="231">
        <f t="shared" si="0"/>
        <v>0</v>
      </c>
      <c r="H28" s="397" t="e">
        <f t="shared" si="2"/>
        <v>#DIV/0!</v>
      </c>
      <c r="I28" s="192">
        <f t="shared" si="1"/>
        <v>0</v>
      </c>
    </row>
    <row r="29" spans="1:9" ht="12.75">
      <c r="A29" s="312">
        <v>135</v>
      </c>
      <c r="B29" s="312" t="s">
        <v>467</v>
      </c>
      <c r="C29" s="308">
        <f>SUM('Budget Draft'!C26)</f>
        <v>16000</v>
      </c>
      <c r="D29" s="308">
        <v>8893</v>
      </c>
      <c r="E29" s="308">
        <v>16000</v>
      </c>
      <c r="F29" s="308">
        <f>SUM('Budget Draft'!F26)</f>
        <v>17400</v>
      </c>
      <c r="G29" s="313">
        <f t="shared" si="0"/>
        <v>1400</v>
      </c>
      <c r="H29" s="396">
        <f t="shared" si="2"/>
        <v>1.0875</v>
      </c>
      <c r="I29" s="306">
        <f t="shared" si="1"/>
        <v>1400</v>
      </c>
    </row>
    <row r="30" spans="1:9" ht="12.75">
      <c r="A30" s="225">
        <v>136</v>
      </c>
      <c r="B30" s="225" t="s">
        <v>468</v>
      </c>
      <c r="C30" s="216">
        <v>4784</v>
      </c>
      <c r="D30" s="216">
        <v>1665</v>
      </c>
      <c r="E30" s="216">
        <v>4784</v>
      </c>
      <c r="F30" s="216">
        <f>SUM('Budget Draft'!F27)</f>
        <v>4984</v>
      </c>
      <c r="G30" s="231">
        <f t="shared" si="0"/>
        <v>200</v>
      </c>
      <c r="H30" s="397">
        <f t="shared" si="2"/>
        <v>1.0418060200668897</v>
      </c>
      <c r="I30" s="192">
        <f t="shared" si="1"/>
        <v>200</v>
      </c>
    </row>
    <row r="31" spans="1:9" ht="12.75">
      <c r="A31" s="312">
        <v>137</v>
      </c>
      <c r="B31" s="312" t="s">
        <v>127</v>
      </c>
      <c r="C31" s="308">
        <f>SUM('Budget Draft'!C28)</f>
        <v>0</v>
      </c>
      <c r="D31" s="308">
        <v>0</v>
      </c>
      <c r="E31" s="308">
        <v>0</v>
      </c>
      <c r="F31" s="308">
        <f>SUM('Budget Draft'!F28)</f>
        <v>0</v>
      </c>
      <c r="G31" s="313">
        <f t="shared" si="0"/>
        <v>0</v>
      </c>
      <c r="H31" s="396" t="e">
        <f t="shared" si="2"/>
        <v>#DIV/0!</v>
      </c>
      <c r="I31" s="306">
        <f t="shared" si="1"/>
        <v>0</v>
      </c>
    </row>
    <row r="32" spans="1:9" ht="12.75">
      <c r="A32" s="225">
        <v>140</v>
      </c>
      <c r="B32" s="225" t="s">
        <v>661</v>
      </c>
      <c r="C32" s="216">
        <v>44730</v>
      </c>
      <c r="D32" s="216">
        <v>42622</v>
      </c>
      <c r="E32" s="216">
        <v>44730</v>
      </c>
      <c r="F32" s="216">
        <f>SUM('Budget Draft'!F29)</f>
        <v>46730</v>
      </c>
      <c r="G32" s="231">
        <f t="shared" si="0"/>
        <v>2000</v>
      </c>
      <c r="H32" s="397">
        <f t="shared" si="2"/>
        <v>1.0447127207690587</v>
      </c>
      <c r="I32" s="192">
        <f t="shared" si="1"/>
        <v>2000</v>
      </c>
    </row>
    <row r="33" spans="1:9" ht="12.75">
      <c r="A33" s="312">
        <v>142</v>
      </c>
      <c r="B33" s="312" t="s">
        <v>470</v>
      </c>
      <c r="C33" s="308">
        <f>SUM('Budget Draft'!C30)</f>
        <v>0</v>
      </c>
      <c r="D33" s="308">
        <v>0</v>
      </c>
      <c r="E33" s="308">
        <v>0</v>
      </c>
      <c r="F33" s="308">
        <f>SUM('Budget Draft'!F30)</f>
        <v>0</v>
      </c>
      <c r="G33" s="313">
        <f t="shared" si="0"/>
        <v>0</v>
      </c>
      <c r="H33" s="396" t="e">
        <f t="shared" si="2"/>
        <v>#DIV/0!</v>
      </c>
      <c r="I33" s="306">
        <f t="shared" si="1"/>
        <v>0</v>
      </c>
    </row>
    <row r="34" spans="1:9" ht="12.75">
      <c r="A34" s="225">
        <v>149</v>
      </c>
      <c r="B34" s="225" t="s">
        <v>471</v>
      </c>
      <c r="C34" s="216">
        <v>33000</v>
      </c>
      <c r="D34" s="216">
        <v>1646</v>
      </c>
      <c r="E34" s="216">
        <v>33000</v>
      </c>
      <c r="F34" s="216">
        <f>SUM('Budget Draft'!F31)</f>
        <v>35587</v>
      </c>
      <c r="G34" s="231">
        <f t="shared" si="0"/>
        <v>2587</v>
      </c>
      <c r="H34" s="397">
        <f t="shared" si="2"/>
        <v>1.0783939393939395</v>
      </c>
      <c r="I34" s="192">
        <f t="shared" si="1"/>
        <v>2587</v>
      </c>
    </row>
    <row r="35" spans="1:9" ht="12.75">
      <c r="A35" s="312">
        <v>178</v>
      </c>
      <c r="B35" s="312" t="s">
        <v>472</v>
      </c>
      <c r="C35" s="308">
        <f>SUM('Budget Draft'!C32)</f>
        <v>0</v>
      </c>
      <c r="D35" s="308">
        <v>0</v>
      </c>
      <c r="E35" s="308">
        <v>0</v>
      </c>
      <c r="F35" s="308">
        <f>SUM('Budget Draft'!F32)</f>
        <v>0</v>
      </c>
      <c r="G35" s="313">
        <f t="shared" si="0"/>
        <v>0</v>
      </c>
      <c r="H35" s="396" t="e">
        <f t="shared" si="2"/>
        <v>#DIV/0!</v>
      </c>
      <c r="I35" s="306">
        <f t="shared" si="1"/>
        <v>0</v>
      </c>
    </row>
    <row r="36" spans="1:9" ht="12.75">
      <c r="A36" s="225">
        <v>180</v>
      </c>
      <c r="B36" s="225" t="s">
        <v>473</v>
      </c>
      <c r="C36" s="216">
        <v>4000</v>
      </c>
      <c r="D36" s="216">
        <v>3564</v>
      </c>
      <c r="E36" s="216">
        <v>4000</v>
      </c>
      <c r="F36" s="216">
        <f>SUM('Budget Draft'!F33)</f>
        <v>4000</v>
      </c>
      <c r="G36" s="231">
        <f t="shared" si="0"/>
        <v>0</v>
      </c>
      <c r="H36" s="397">
        <f t="shared" si="2"/>
        <v>1</v>
      </c>
      <c r="I36" s="192">
        <f t="shared" si="1"/>
        <v>0</v>
      </c>
    </row>
    <row r="37" spans="1:9" ht="12.75">
      <c r="A37" s="305">
        <v>500</v>
      </c>
      <c r="B37" s="305" t="s">
        <v>537</v>
      </c>
      <c r="C37" s="306">
        <v>96100</v>
      </c>
      <c r="D37" s="306">
        <v>7412</v>
      </c>
      <c r="E37" s="306">
        <v>96100</v>
      </c>
      <c r="F37" s="306">
        <v>113950</v>
      </c>
      <c r="G37" s="313">
        <f t="shared" si="0"/>
        <v>17850</v>
      </c>
      <c r="H37" s="396">
        <f t="shared" si="2"/>
        <v>1.1857440166493236</v>
      </c>
      <c r="I37" s="306">
        <f t="shared" si="1"/>
        <v>17850</v>
      </c>
    </row>
    <row r="38" spans="1:9" ht="12.75">
      <c r="A38" s="156">
        <v>800</v>
      </c>
      <c r="B38" s="156" t="s">
        <v>474</v>
      </c>
      <c r="C38" s="192">
        <v>20000</v>
      </c>
      <c r="D38" s="192">
        <v>20000</v>
      </c>
      <c r="E38" s="192">
        <v>20000</v>
      </c>
      <c r="F38" s="192">
        <f>SUM('Budget Draft'!F35)</f>
        <v>15000</v>
      </c>
      <c r="G38" s="231">
        <f t="shared" si="0"/>
        <v>-5000</v>
      </c>
      <c r="H38" s="397">
        <f t="shared" si="2"/>
        <v>0.75</v>
      </c>
      <c r="I38" s="192">
        <f t="shared" si="1"/>
        <v>-5000</v>
      </c>
    </row>
    <row r="39" spans="1:9" ht="12.75">
      <c r="A39" s="156"/>
      <c r="B39" s="156"/>
      <c r="C39" s="192"/>
      <c r="D39" s="192"/>
      <c r="E39" s="192"/>
      <c r="F39" s="192"/>
      <c r="G39" s="231"/>
      <c r="H39" s="232"/>
      <c r="I39" s="192"/>
    </row>
    <row r="40" spans="1:9" ht="12.75">
      <c r="A40" s="220" t="s">
        <v>475</v>
      </c>
      <c r="B40" s="156"/>
      <c r="C40" s="221">
        <f>SUM(C17:C38)</f>
        <v>420164</v>
      </c>
      <c r="D40" s="221">
        <f>SUM(D17:D38)</f>
        <v>175688</v>
      </c>
      <c r="E40" s="221">
        <f>SUM(E17:E38)</f>
        <v>420164</v>
      </c>
      <c r="F40" s="221">
        <f>SUM(F17:F38)</f>
        <v>443569</v>
      </c>
      <c r="G40" s="236">
        <f>$F40-$C40</f>
        <v>23405</v>
      </c>
      <c r="H40" s="237">
        <f>$F40/$C40</f>
        <v>1.0557044392189716</v>
      </c>
      <c r="I40" s="221">
        <f t="shared" si="1"/>
        <v>23405</v>
      </c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ht="12.75">
      <c r="A42" s="156"/>
      <c r="B42" s="156"/>
      <c r="C42" s="207" t="s">
        <v>234</v>
      </c>
      <c r="D42" s="207" t="s">
        <v>234</v>
      </c>
      <c r="E42" s="207" t="s">
        <v>234</v>
      </c>
      <c r="F42" s="207" t="s">
        <v>234</v>
      </c>
      <c r="G42" s="156"/>
      <c r="H42" s="156"/>
      <c r="I42" s="156"/>
    </row>
    <row r="43" spans="1:9" ht="12.75">
      <c r="A43" s="414" t="s">
        <v>476</v>
      </c>
      <c r="B43" s="415"/>
      <c r="C43" s="316"/>
      <c r="D43" s="318"/>
      <c r="E43" s="318"/>
      <c r="F43" s="316"/>
      <c r="G43" s="319"/>
      <c r="H43" s="319"/>
      <c r="I43" s="319"/>
    </row>
    <row r="44" spans="1:9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ht="12.75">
      <c r="A45" s="156"/>
      <c r="B45" s="156"/>
      <c r="C45" s="207">
        <v>2015</v>
      </c>
      <c r="D45" s="207">
        <v>2015</v>
      </c>
      <c r="E45" s="207">
        <v>2015</v>
      </c>
      <c r="F45" s="207">
        <v>2016</v>
      </c>
      <c r="G45" s="207" t="s">
        <v>442</v>
      </c>
      <c r="H45" s="207" t="s">
        <v>443</v>
      </c>
      <c r="I45" s="207" t="s">
        <v>442</v>
      </c>
    </row>
    <row r="46" spans="1:9" ht="12.75">
      <c r="A46" s="156"/>
      <c r="B46" s="224" t="s">
        <v>454</v>
      </c>
      <c r="C46" s="209" t="s">
        <v>445</v>
      </c>
      <c r="D46" s="209" t="s">
        <v>910</v>
      </c>
      <c r="E46" s="209" t="s">
        <v>447</v>
      </c>
      <c r="F46" s="209" t="s">
        <v>445</v>
      </c>
      <c r="G46" s="209" t="s">
        <v>752</v>
      </c>
      <c r="H46" s="209" t="s">
        <v>752</v>
      </c>
      <c r="I46" s="209" t="s">
        <v>783</v>
      </c>
    </row>
    <row r="47" spans="1:9" ht="12.75">
      <c r="A47" s="305">
        <v>134</v>
      </c>
      <c r="B47" s="305" t="s">
        <v>477</v>
      </c>
      <c r="C47" s="308">
        <v>34615</v>
      </c>
      <c r="D47" s="308">
        <v>0</v>
      </c>
      <c r="E47" s="308">
        <v>34615</v>
      </c>
      <c r="F47" s="308">
        <f>ACT134!J1</f>
        <v>22604.92</v>
      </c>
      <c r="G47" s="306">
        <f aca="true" t="shared" si="3" ref="G47:G53">$F47-$C47</f>
        <v>-12010.080000000002</v>
      </c>
      <c r="H47" s="309">
        <f aca="true" t="shared" si="4" ref="H47:H53">$F47/$C47</f>
        <v>0.6530382782030911</v>
      </c>
      <c r="I47" s="306">
        <f aca="true" t="shared" si="5" ref="I47:I53">$F47-$E47</f>
        <v>-12010.080000000002</v>
      </c>
    </row>
    <row r="48" spans="1:9" ht="12.75">
      <c r="A48" s="156">
        <v>164</v>
      </c>
      <c r="B48" s="156" t="s">
        <v>478</v>
      </c>
      <c r="C48" s="216">
        <f>SUM('Budget Draft'!C45)</f>
        <v>155000</v>
      </c>
      <c r="D48" s="216">
        <v>0</v>
      </c>
      <c r="E48" s="216">
        <v>500</v>
      </c>
      <c r="F48" s="216">
        <f>SUM('Budget Draft'!F45)</f>
        <v>155000</v>
      </c>
      <c r="G48" s="192">
        <f t="shared" si="3"/>
        <v>0</v>
      </c>
      <c r="H48" s="217">
        <f t="shared" si="4"/>
        <v>1</v>
      </c>
      <c r="I48" s="192">
        <f t="shared" si="5"/>
        <v>154500</v>
      </c>
    </row>
    <row r="49" spans="1:9" ht="12.75">
      <c r="A49" s="305">
        <v>165</v>
      </c>
      <c r="B49" s="305" t="s">
        <v>479</v>
      </c>
      <c r="C49" s="308">
        <f>SUM('Budget Draft'!C46)</f>
        <v>169000</v>
      </c>
      <c r="D49" s="308">
        <v>0</v>
      </c>
      <c r="E49" s="308">
        <v>0</v>
      </c>
      <c r="F49" s="308">
        <f>SUM('Budget Draft'!F46)</f>
        <v>110000</v>
      </c>
      <c r="G49" s="306">
        <f t="shared" si="3"/>
        <v>-59000</v>
      </c>
      <c r="H49" s="309">
        <f t="shared" si="4"/>
        <v>0.650887573964497</v>
      </c>
      <c r="I49" s="306">
        <f t="shared" si="5"/>
        <v>110000</v>
      </c>
    </row>
    <row r="50" spans="1:9" ht="12.75">
      <c r="A50" s="156">
        <v>500</v>
      </c>
      <c r="B50" s="156" t="s">
        <v>750</v>
      </c>
      <c r="C50" s="192">
        <v>308491</v>
      </c>
      <c r="D50" s="192">
        <v>0</v>
      </c>
      <c r="E50" s="192">
        <v>308491</v>
      </c>
      <c r="F50" s="192">
        <v>320000</v>
      </c>
      <c r="G50" s="192">
        <f t="shared" si="3"/>
        <v>11509</v>
      </c>
      <c r="H50" s="217">
        <f t="shared" si="4"/>
        <v>1.0373074092923293</v>
      </c>
      <c r="I50" s="192">
        <f>$F50-$E50</f>
        <v>11509</v>
      </c>
    </row>
    <row r="51" spans="1:9" ht="12.75">
      <c r="A51" s="156">
        <v>800</v>
      </c>
      <c r="B51" s="156" t="s">
        <v>902</v>
      </c>
      <c r="C51" s="192"/>
      <c r="D51" s="192"/>
      <c r="E51" s="192"/>
      <c r="F51" s="192">
        <v>75000</v>
      </c>
      <c r="G51" s="192">
        <f t="shared" si="3"/>
        <v>75000</v>
      </c>
      <c r="H51" s="399" t="e">
        <f t="shared" si="4"/>
        <v>#DIV/0!</v>
      </c>
      <c r="I51" s="192">
        <f>$F51-$E51</f>
        <v>75000</v>
      </c>
    </row>
    <row r="52" spans="1:9" ht="12.75">
      <c r="A52" s="305">
        <v>166</v>
      </c>
      <c r="B52" s="305" t="s">
        <v>480</v>
      </c>
      <c r="C52" s="306">
        <v>10000</v>
      </c>
      <c r="D52" s="306">
        <v>4700</v>
      </c>
      <c r="E52" s="306">
        <v>10000</v>
      </c>
      <c r="F52" s="306">
        <f>ACT166!L1</f>
        <v>5000</v>
      </c>
      <c r="G52" s="306">
        <f t="shared" si="3"/>
        <v>-5000</v>
      </c>
      <c r="H52" s="309">
        <f t="shared" si="4"/>
        <v>0.5</v>
      </c>
      <c r="I52" s="306">
        <f t="shared" si="5"/>
        <v>-5000</v>
      </c>
    </row>
    <row r="53" spans="1:9" ht="12.75">
      <c r="A53" s="220" t="s">
        <v>481</v>
      </c>
      <c r="B53" s="156"/>
      <c r="C53" s="221">
        <f>SUM(C47:C52)</f>
        <v>677106</v>
      </c>
      <c r="D53" s="221">
        <f>SUM(D47:D52)</f>
        <v>4700</v>
      </c>
      <c r="E53" s="221">
        <f>SUM(E47:E50)</f>
        <v>343606</v>
      </c>
      <c r="F53" s="221">
        <f>SUM(F47:F52)</f>
        <v>687604.9199999999</v>
      </c>
      <c r="G53" s="221">
        <f t="shared" si="3"/>
        <v>10498.919999999925</v>
      </c>
      <c r="H53" s="222">
        <f t="shared" si="4"/>
        <v>1.0155055781517222</v>
      </c>
      <c r="I53" s="221">
        <f t="shared" si="5"/>
        <v>343998.9199999999</v>
      </c>
    </row>
    <row r="54" spans="1:9" ht="12.75">
      <c r="A54" s="220"/>
      <c r="B54" s="156"/>
      <c r="C54" s="221"/>
      <c r="D54" s="221"/>
      <c r="E54" s="221"/>
      <c r="F54" s="221"/>
      <c r="G54" s="221"/>
      <c r="H54" s="222"/>
      <c r="I54" s="221"/>
    </row>
    <row r="55" spans="1:6" ht="12.75">
      <c r="A55" s="156"/>
      <c r="B55" s="156"/>
      <c r="C55" s="156"/>
      <c r="D55" s="156"/>
      <c r="E55" s="156"/>
      <c r="F55" s="156"/>
    </row>
    <row r="56" spans="1:9" ht="12.75">
      <c r="A56" s="224" t="s">
        <v>482</v>
      </c>
      <c r="B56" s="156"/>
      <c r="C56" s="223"/>
      <c r="D56" s="223"/>
      <c r="E56" s="223"/>
      <c r="F56" s="223"/>
      <c r="G56" s="156"/>
      <c r="H56" s="89"/>
      <c r="I56" s="156"/>
    </row>
    <row r="57" spans="1:9" ht="12.75">
      <c r="A57" s="156"/>
      <c r="B57" s="156"/>
      <c r="C57" s="156"/>
      <c r="D57" s="156"/>
      <c r="E57" s="156"/>
      <c r="F57" s="156"/>
      <c r="G57" s="156"/>
      <c r="H57" s="156"/>
      <c r="I57" s="156"/>
    </row>
    <row r="58" spans="1:9" ht="12.75">
      <c r="A58" s="156"/>
      <c r="B58" s="156"/>
      <c r="C58" s="207">
        <v>2015</v>
      </c>
      <c r="D58" s="207">
        <v>2015</v>
      </c>
      <c r="E58" s="207">
        <v>2015</v>
      </c>
      <c r="F58" s="207">
        <v>2016</v>
      </c>
      <c r="G58" s="207" t="s">
        <v>442</v>
      </c>
      <c r="H58" s="207" t="s">
        <v>443</v>
      </c>
      <c r="I58" s="207" t="s">
        <v>442</v>
      </c>
    </row>
    <row r="59" spans="1:9" ht="12.75">
      <c r="A59" s="156"/>
      <c r="B59" s="224" t="s">
        <v>454</v>
      </c>
      <c r="C59" s="209" t="s">
        <v>445</v>
      </c>
      <c r="D59" s="209" t="s">
        <v>910</v>
      </c>
      <c r="E59" s="209" t="s">
        <v>447</v>
      </c>
      <c r="F59" s="209" t="s">
        <v>445</v>
      </c>
      <c r="G59" s="209" t="s">
        <v>752</v>
      </c>
      <c r="H59" s="209" t="s">
        <v>752</v>
      </c>
      <c r="I59" s="209" t="s">
        <v>783</v>
      </c>
    </row>
    <row r="60" spans="1:9" ht="12.75">
      <c r="A60" s="305">
        <v>111</v>
      </c>
      <c r="B60" s="305" t="s">
        <v>483</v>
      </c>
      <c r="C60" s="308">
        <v>485000</v>
      </c>
      <c r="D60" s="308">
        <v>271819</v>
      </c>
      <c r="E60" s="308">
        <v>485000</v>
      </c>
      <c r="F60" s="308">
        <f>SUM('Budget Draft'!F58)</f>
        <v>490427</v>
      </c>
      <c r="G60" s="306">
        <f>$F60-$C60</f>
        <v>5427</v>
      </c>
      <c r="H60" s="309">
        <f>$F60/$C60</f>
        <v>1.0111896907216495</v>
      </c>
      <c r="I60" s="306">
        <f>$F60-$E60</f>
        <v>5427</v>
      </c>
    </row>
    <row r="61" spans="1:9" ht="12.75">
      <c r="A61" s="156">
        <v>113</v>
      </c>
      <c r="B61" s="156" t="s">
        <v>484</v>
      </c>
      <c r="C61" s="216">
        <v>250348</v>
      </c>
      <c r="D61" s="216">
        <v>136218</v>
      </c>
      <c r="E61" s="216">
        <v>250348</v>
      </c>
      <c r="F61" s="216">
        <f>SUM('Budget Draft'!F59)</f>
        <v>251118</v>
      </c>
      <c r="G61" s="192">
        <f>$F61-$C61</f>
        <v>770</v>
      </c>
      <c r="H61" s="217">
        <f>$F61/$C61</f>
        <v>1.0030757185997092</v>
      </c>
      <c r="I61" s="192">
        <f>$F61-$E61</f>
        <v>770</v>
      </c>
    </row>
    <row r="62" spans="1:9" ht="12.75">
      <c r="A62" s="305"/>
      <c r="B62" s="305"/>
      <c r="C62" s="308"/>
      <c r="D62" s="308"/>
      <c r="E62" s="308"/>
      <c r="F62" s="308"/>
      <c r="G62" s="306"/>
      <c r="H62" s="309"/>
      <c r="I62" s="306"/>
    </row>
    <row r="63" spans="1:9" ht="12.75">
      <c r="A63" s="220" t="s">
        <v>481</v>
      </c>
      <c r="B63" s="156"/>
      <c r="C63" s="239">
        <f>SUM(C60:C61)</f>
        <v>735348</v>
      </c>
      <c r="D63" s="221">
        <f>SUM(D60:D61)</f>
        <v>408037</v>
      </c>
      <c r="E63" s="221">
        <f>SUM(E60:E61)</f>
        <v>735348</v>
      </c>
      <c r="F63" s="239">
        <f>SUM(F60:F61)</f>
        <v>741545</v>
      </c>
      <c r="G63" s="221">
        <f>$F63-$C63</f>
        <v>6197</v>
      </c>
      <c r="H63" s="222">
        <f>$F63/$C63</f>
        <v>1.0084273024472767</v>
      </c>
      <c r="I63" s="221">
        <f>$F63-$E63</f>
        <v>6197</v>
      </c>
    </row>
    <row r="64" spans="2:8" ht="12.75">
      <c r="B64" s="156"/>
      <c r="C64" s="192"/>
      <c r="D64" s="192"/>
      <c r="E64" s="192"/>
      <c r="F64" s="192"/>
      <c r="H64" s="222"/>
    </row>
    <row r="65" spans="1:9" ht="12.75">
      <c r="A65" s="156"/>
      <c r="B65" s="156"/>
      <c r="C65" s="156"/>
      <c r="D65" s="156"/>
      <c r="E65" s="156"/>
      <c r="F65" s="156"/>
      <c r="G65" s="156"/>
      <c r="H65" s="222"/>
      <c r="I65" s="156"/>
    </row>
    <row r="66" spans="1:9" ht="12.75">
      <c r="A66" s="240" t="s">
        <v>485</v>
      </c>
      <c r="B66" s="241"/>
      <c r="C66" s="242">
        <f>SUM(C40,C53,C63)</f>
        <v>1832618</v>
      </c>
      <c r="D66" s="324">
        <f>SUM(D40,D53,D63)</f>
        <v>588425</v>
      </c>
      <c r="E66" s="324">
        <f>SUM(E40,E53,E63)</f>
        <v>1499118</v>
      </c>
      <c r="F66" s="242">
        <f>SUM(F40,F53,F63)</f>
        <v>1872718.92</v>
      </c>
      <c r="G66" s="242">
        <f>SUM($G29,$G53,$G63)</f>
        <v>18095.919999999925</v>
      </c>
      <c r="H66" s="243">
        <f>$F66/$C66</f>
        <v>1.021881766958526</v>
      </c>
      <c r="I66" s="242">
        <f>SUM($I29,$I53,$I63)</f>
        <v>351595.9199999999</v>
      </c>
    </row>
    <row r="67" spans="1:9" ht="12.75">
      <c r="A67" s="156"/>
      <c r="B67" s="156"/>
      <c r="C67" s="192"/>
      <c r="D67" s="192"/>
      <c r="E67" s="192"/>
      <c r="F67" s="192"/>
      <c r="G67" s="156"/>
      <c r="H67" s="156"/>
      <c r="I67" s="156"/>
    </row>
    <row r="68" spans="1:9" ht="12.75">
      <c r="A68" s="156"/>
      <c r="B68" s="156"/>
      <c r="C68" s="192"/>
      <c r="D68" s="192"/>
      <c r="E68" s="192"/>
      <c r="F68" s="192">
        <f>SUM(F9-F66)</f>
        <v>-56640.919999999925</v>
      </c>
      <c r="G68" s="156"/>
      <c r="H68" s="156"/>
      <c r="I68" s="156"/>
    </row>
  </sheetData>
  <sheetProtection/>
  <mergeCells count="2">
    <mergeCell ref="A1:I1"/>
    <mergeCell ref="A43:B43"/>
  </mergeCells>
  <printOptions gridLines="1"/>
  <pageMargins left="0.7" right="0.7" top="0.75" bottom="0.75" header="0.3" footer="0.3"/>
  <pageSetup orientation="landscape" r:id="rId1"/>
  <headerFooter>
    <oddHeader>&amp;C&amp;"Arial,Bold"&amp;14WVLS Board of Trustees Meeting - September 2015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66"/>
  <sheetViews>
    <sheetView view="pageLayout" workbookViewId="0" topLeftCell="A34">
      <selection activeCell="F58" sqref="F58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6" width="11.7109375" style="0" customWidth="1"/>
    <col min="7" max="7" width="13.140625" style="0" customWidth="1"/>
    <col min="8" max="8" width="14.00390625" style="0" customWidth="1"/>
    <col min="9" max="9" width="14.28125" style="0" customWidth="1"/>
  </cols>
  <sheetData>
    <row r="1" spans="1:9" ht="12.75">
      <c r="A1" s="416" t="s">
        <v>752</v>
      </c>
      <c r="B1" s="417"/>
      <c r="C1" s="417"/>
      <c r="D1" s="417"/>
      <c r="E1" s="417"/>
      <c r="F1" s="417"/>
      <c r="G1" s="417"/>
      <c r="H1" s="417"/>
      <c r="I1" s="417"/>
    </row>
    <row r="2" spans="2:9" ht="12.75">
      <c r="B2" s="206"/>
      <c r="C2" s="207">
        <v>2014</v>
      </c>
      <c r="D2" s="207">
        <v>2014</v>
      </c>
      <c r="E2" s="207">
        <v>2014</v>
      </c>
      <c r="F2" s="207">
        <v>2015</v>
      </c>
      <c r="G2" s="207" t="s">
        <v>442</v>
      </c>
      <c r="H2" s="207" t="s">
        <v>443</v>
      </c>
      <c r="I2" s="207" t="s">
        <v>442</v>
      </c>
    </row>
    <row r="3" spans="1:9" ht="12.75">
      <c r="A3" s="208" t="s">
        <v>444</v>
      </c>
      <c r="B3" s="206"/>
      <c r="C3" s="209" t="s">
        <v>445</v>
      </c>
      <c r="D3" s="209" t="s">
        <v>692</v>
      </c>
      <c r="E3" s="209" t="s">
        <v>447</v>
      </c>
      <c r="F3" s="209" t="s">
        <v>445</v>
      </c>
      <c r="G3" s="209" t="s">
        <v>658</v>
      </c>
      <c r="H3" s="209" t="s">
        <v>658</v>
      </c>
      <c r="I3" s="209" t="s">
        <v>659</v>
      </c>
    </row>
    <row r="4" spans="1:9" ht="12.75">
      <c r="A4" s="210" t="s">
        <v>448</v>
      </c>
      <c r="B4" s="210"/>
      <c r="C4" s="233">
        <v>637176</v>
      </c>
      <c r="D4" s="212">
        <v>637176</v>
      </c>
      <c r="E4" s="213">
        <v>637176</v>
      </c>
      <c r="F4" s="345">
        <v>934490.54</v>
      </c>
      <c r="G4" s="214">
        <f>$F4-$C4</f>
        <v>297314.54000000004</v>
      </c>
      <c r="H4" s="215">
        <f>$F4/$C4</f>
        <v>1.466612898163145</v>
      </c>
      <c r="I4" s="214">
        <f>$F4-$E4</f>
        <v>297314.54000000004</v>
      </c>
    </row>
    <row r="5" spans="1:9" ht="12.75">
      <c r="A5" s="156" t="s">
        <v>449</v>
      </c>
      <c r="B5" s="156"/>
      <c r="C5" s="216">
        <v>41184</v>
      </c>
      <c r="D5" s="216">
        <v>41184</v>
      </c>
      <c r="E5" s="216">
        <v>41184</v>
      </c>
      <c r="F5" s="216">
        <v>41184</v>
      </c>
      <c r="G5" s="192">
        <f>$F5-$C5</f>
        <v>0</v>
      </c>
      <c r="H5" s="217">
        <f>$F5/$C5</f>
        <v>1</v>
      </c>
      <c r="I5" s="192">
        <f>$F5-$E5</f>
        <v>0</v>
      </c>
    </row>
    <row r="6" spans="1:9" ht="12.75">
      <c r="A6" s="210" t="s">
        <v>450</v>
      </c>
      <c r="B6" s="210"/>
      <c r="C6" s="212">
        <v>851944</v>
      </c>
      <c r="D6" s="219">
        <v>851944</v>
      </c>
      <c r="E6" s="219">
        <v>851944</v>
      </c>
      <c r="F6" s="212">
        <f>'2016 Front Page Draft'!C7</f>
        <v>851944</v>
      </c>
      <c r="G6" s="214">
        <f>$F6-$C6</f>
        <v>0</v>
      </c>
      <c r="H6" s="215">
        <f>$F6/$C6</f>
        <v>1</v>
      </c>
      <c r="I6" s="214">
        <f>$F6-$E6</f>
        <v>0</v>
      </c>
    </row>
    <row r="7" spans="1:9" ht="12.75">
      <c r="A7" s="156" t="s">
        <v>451</v>
      </c>
      <c r="B7" s="156"/>
      <c r="C7" s="216">
        <v>8000</v>
      </c>
      <c r="D7" s="216">
        <v>1041</v>
      </c>
      <c r="E7" s="216">
        <v>1500</v>
      </c>
      <c r="F7" s="216">
        <v>5000</v>
      </c>
      <c r="G7" s="192">
        <f>$F7-$C7</f>
        <v>-3000</v>
      </c>
      <c r="H7" s="217">
        <f>$F7/$C7</f>
        <v>0.625</v>
      </c>
      <c r="I7" s="192">
        <f>$F7-$E7</f>
        <v>3500</v>
      </c>
    </row>
    <row r="8" spans="1:9" ht="12.75">
      <c r="A8" s="210"/>
      <c r="B8" s="210"/>
      <c r="C8" s="212"/>
      <c r="D8" s="212"/>
      <c r="E8" s="212"/>
      <c r="F8" s="212"/>
      <c r="G8" s="214"/>
      <c r="H8" s="215"/>
      <c r="I8" s="214"/>
    </row>
    <row r="9" spans="1:9" ht="12.75">
      <c r="A9" s="220" t="s">
        <v>452</v>
      </c>
      <c r="B9" s="220"/>
      <c r="C9" s="221">
        <f>SUM(C4:C7)</f>
        <v>1538304</v>
      </c>
      <c r="D9" s="221">
        <f>SUM(D4:D7)</f>
        <v>1531345</v>
      </c>
      <c r="E9" s="221">
        <f>SUM(E4:E7)</f>
        <v>1531804</v>
      </c>
      <c r="F9" s="221">
        <f>SUM(F4:F7)</f>
        <v>1832618.54</v>
      </c>
      <c r="G9" s="221">
        <f>$F9-$C9</f>
        <v>294314.54000000004</v>
      </c>
      <c r="H9" s="222">
        <f>$F9/$C9</f>
        <v>1.1913240425819605</v>
      </c>
      <c r="I9" s="221">
        <f>$F9-$E9</f>
        <v>300814.54000000004</v>
      </c>
    </row>
    <row r="10" spans="1:7" ht="12.75">
      <c r="A10" s="156"/>
      <c r="B10" s="156"/>
      <c r="C10" s="156"/>
      <c r="D10" s="156"/>
      <c r="E10" s="223"/>
      <c r="F10" s="156"/>
      <c r="G10" s="125"/>
    </row>
    <row r="11" spans="1:9" ht="12.75">
      <c r="A11" s="224" t="s">
        <v>453</v>
      </c>
      <c r="B11" s="156"/>
      <c r="C11" s="192"/>
      <c r="D11" s="156"/>
      <c r="E11" s="223"/>
      <c r="F11" s="192"/>
      <c r="G11" s="156"/>
      <c r="H11" s="156"/>
      <c r="I11" s="156"/>
    </row>
    <row r="12" spans="1:9" ht="12.75">
      <c r="A12" s="220"/>
      <c r="B12" s="220"/>
      <c r="C12" s="207">
        <v>2014</v>
      </c>
      <c r="D12" s="207">
        <v>2014</v>
      </c>
      <c r="E12" s="207">
        <v>2014</v>
      </c>
      <c r="F12" s="207">
        <v>2015</v>
      </c>
      <c r="G12" s="207" t="s">
        <v>442</v>
      </c>
      <c r="H12" s="207" t="s">
        <v>443</v>
      </c>
      <c r="I12" s="207" t="s">
        <v>442</v>
      </c>
    </row>
    <row r="13" spans="1:9" ht="12.75">
      <c r="A13" s="225"/>
      <c r="B13" s="226" t="s">
        <v>454</v>
      </c>
      <c r="C13" s="209" t="s">
        <v>445</v>
      </c>
      <c r="D13" s="209" t="s">
        <v>692</v>
      </c>
      <c r="E13" s="209" t="s">
        <v>447</v>
      </c>
      <c r="F13" s="209" t="s">
        <v>445</v>
      </c>
      <c r="G13" s="209" t="s">
        <v>658</v>
      </c>
      <c r="H13" s="209" t="s">
        <v>658</v>
      </c>
      <c r="I13" s="209" t="s">
        <v>659</v>
      </c>
    </row>
    <row r="14" spans="1:9" ht="12.75">
      <c r="A14" s="227">
        <v>119</v>
      </c>
      <c r="B14" s="227" t="s">
        <v>455</v>
      </c>
      <c r="C14" s="212">
        <v>1325</v>
      </c>
      <c r="D14" s="212">
        <v>0</v>
      </c>
      <c r="E14" s="212">
        <v>1328</v>
      </c>
      <c r="F14" s="212">
        <f>ACT119!M1</f>
        <v>0</v>
      </c>
      <c r="G14" s="228">
        <f>$F14-$C14</f>
        <v>-1325</v>
      </c>
      <c r="H14" s="229">
        <f>$F14/$C14</f>
        <v>0</v>
      </c>
      <c r="I14" s="214">
        <f>$F14-$E14</f>
        <v>-1328</v>
      </c>
    </row>
    <row r="15" spans="1:9" ht="12.75">
      <c r="A15" s="225">
        <v>121</v>
      </c>
      <c r="B15" s="225" t="s">
        <v>456</v>
      </c>
      <c r="C15" s="216">
        <v>10475</v>
      </c>
      <c r="D15" s="216">
        <v>4797</v>
      </c>
      <c r="E15" s="216">
        <v>10475</v>
      </c>
      <c r="F15" s="216">
        <f>ACT121!L1</f>
        <v>9425</v>
      </c>
      <c r="G15" s="231">
        <f aca="true" t="shared" si="0" ref="G15:G35">$F15-$C15</f>
        <v>-1050</v>
      </c>
      <c r="H15" s="232">
        <f>$F15/$C15</f>
        <v>0.8997613365155132</v>
      </c>
      <c r="I15" s="192">
        <f aca="true" t="shared" si="1" ref="I15:I37">$F15-$E15</f>
        <v>-1050</v>
      </c>
    </row>
    <row r="16" spans="1:9" ht="12.75">
      <c r="A16" s="227">
        <v>122</v>
      </c>
      <c r="B16" s="227" t="s">
        <v>457</v>
      </c>
      <c r="C16" s="212">
        <v>3093</v>
      </c>
      <c r="D16" s="212">
        <v>938</v>
      </c>
      <c r="E16" s="212">
        <v>3093</v>
      </c>
      <c r="F16" s="212">
        <f>ACT122!L1</f>
        <v>4933</v>
      </c>
      <c r="G16" s="228">
        <f t="shared" si="0"/>
        <v>1840</v>
      </c>
      <c r="H16" s="229">
        <f aca="true" t="shared" si="2" ref="H16:H35">$F16/$C16</f>
        <v>1.5948916909149693</v>
      </c>
      <c r="I16" s="214">
        <f t="shared" si="1"/>
        <v>1840</v>
      </c>
    </row>
    <row r="17" spans="1:9" ht="12.75">
      <c r="A17" s="225">
        <v>123</v>
      </c>
      <c r="B17" s="225" t="s">
        <v>458</v>
      </c>
      <c r="C17" s="216">
        <v>0</v>
      </c>
      <c r="D17" s="216">
        <v>0</v>
      </c>
      <c r="E17" s="216">
        <v>0</v>
      </c>
      <c r="F17" s="216">
        <f>ACT123!L1</f>
        <v>0</v>
      </c>
      <c r="G17" s="231">
        <f t="shared" si="0"/>
        <v>0</v>
      </c>
      <c r="H17" s="232" t="e">
        <f t="shared" si="2"/>
        <v>#DIV/0!</v>
      </c>
      <c r="I17" s="192">
        <f t="shared" si="1"/>
        <v>0</v>
      </c>
    </row>
    <row r="18" spans="1:9" ht="12.75">
      <c r="A18" s="227">
        <v>124</v>
      </c>
      <c r="B18" s="227" t="s">
        <v>459</v>
      </c>
      <c r="C18" s="212">
        <v>104885</v>
      </c>
      <c r="D18" s="212">
        <v>59950</v>
      </c>
      <c r="E18" s="212">
        <v>104885</v>
      </c>
      <c r="F18" s="218">
        <f>ACT124!L1</f>
        <v>129155</v>
      </c>
      <c r="G18" s="228">
        <f t="shared" si="0"/>
        <v>24270</v>
      </c>
      <c r="H18" s="229">
        <f t="shared" si="2"/>
        <v>1.2313962911760499</v>
      </c>
      <c r="I18" s="214">
        <f t="shared" si="1"/>
        <v>24270</v>
      </c>
    </row>
    <row r="19" spans="1:9" ht="12.75">
      <c r="A19" s="225">
        <v>125</v>
      </c>
      <c r="B19" s="225" t="s">
        <v>460</v>
      </c>
      <c r="C19" s="216">
        <v>20975</v>
      </c>
      <c r="D19" s="216">
        <v>7520</v>
      </c>
      <c r="E19" s="216">
        <v>20975</v>
      </c>
      <c r="F19" s="216">
        <f>ACT125!L1</f>
        <v>23100</v>
      </c>
      <c r="G19" s="231">
        <f t="shared" si="0"/>
        <v>2125</v>
      </c>
      <c r="H19" s="232">
        <f t="shared" si="2"/>
        <v>1.101311084624553</v>
      </c>
      <c r="I19" s="192">
        <f t="shared" si="1"/>
        <v>2125</v>
      </c>
    </row>
    <row r="20" spans="1:9" ht="12.75">
      <c r="A20" s="227">
        <v>126</v>
      </c>
      <c r="B20" s="227" t="s">
        <v>461</v>
      </c>
      <c r="C20" s="212">
        <v>18660</v>
      </c>
      <c r="D20" s="212">
        <v>5636</v>
      </c>
      <c r="E20" s="212">
        <v>18660</v>
      </c>
      <c r="F20" s="212">
        <f>ACT126!L1</f>
        <v>18810</v>
      </c>
      <c r="G20" s="228">
        <f t="shared" si="0"/>
        <v>150</v>
      </c>
      <c r="H20" s="229">
        <f t="shared" si="2"/>
        <v>1.0080385852090032</v>
      </c>
      <c r="I20" s="214">
        <f t="shared" si="1"/>
        <v>150</v>
      </c>
    </row>
    <row r="21" spans="1:9" ht="12.75">
      <c r="A21" s="225">
        <v>127</v>
      </c>
      <c r="B21" s="225" t="s">
        <v>462</v>
      </c>
      <c r="C21" s="216">
        <v>0</v>
      </c>
      <c r="D21" s="216">
        <v>0</v>
      </c>
      <c r="E21" s="216">
        <v>0</v>
      </c>
      <c r="F21" s="216">
        <f>ACT127!L1</f>
        <v>0</v>
      </c>
      <c r="G21" s="231">
        <f t="shared" si="0"/>
        <v>0</v>
      </c>
      <c r="H21" s="232" t="e">
        <f t="shared" si="2"/>
        <v>#DIV/0!</v>
      </c>
      <c r="I21" s="192">
        <f t="shared" si="1"/>
        <v>0</v>
      </c>
    </row>
    <row r="22" spans="1:9" ht="12.75">
      <c r="A22" s="227">
        <v>128</v>
      </c>
      <c r="B22" s="227" t="s">
        <v>463</v>
      </c>
      <c r="C22" s="212">
        <v>3250</v>
      </c>
      <c r="D22" s="212">
        <v>426</v>
      </c>
      <c r="E22" s="212">
        <v>3250</v>
      </c>
      <c r="F22" s="218">
        <f>ACT128!L1</f>
        <v>0</v>
      </c>
      <c r="G22" s="228">
        <f t="shared" si="0"/>
        <v>-3250</v>
      </c>
      <c r="H22" s="229">
        <f t="shared" si="2"/>
        <v>0</v>
      </c>
      <c r="I22" s="214">
        <f t="shared" si="1"/>
        <v>-3250</v>
      </c>
    </row>
    <row r="23" spans="1:9" ht="12.75">
      <c r="A23" s="225">
        <v>129</v>
      </c>
      <c r="B23" s="225" t="s">
        <v>464</v>
      </c>
      <c r="C23" s="216">
        <v>18390</v>
      </c>
      <c r="D23" s="216">
        <v>10113</v>
      </c>
      <c r="E23" s="216">
        <v>18390</v>
      </c>
      <c r="F23" s="230">
        <f>ACT129!L1</f>
        <v>20495</v>
      </c>
      <c r="G23" s="231">
        <f t="shared" si="0"/>
        <v>2105</v>
      </c>
      <c r="H23" s="232">
        <f t="shared" si="2"/>
        <v>1.1144643828167482</v>
      </c>
      <c r="I23" s="192">
        <f t="shared" si="1"/>
        <v>2105</v>
      </c>
    </row>
    <row r="24" spans="1:9" ht="12.75">
      <c r="A24" s="227">
        <v>130</v>
      </c>
      <c r="B24" s="227" t="s">
        <v>465</v>
      </c>
      <c r="C24" s="212">
        <v>0</v>
      </c>
      <c r="D24" s="212">
        <v>0</v>
      </c>
      <c r="E24" s="212">
        <v>0</v>
      </c>
      <c r="F24" s="212">
        <f>ACT130!L1</f>
        <v>0</v>
      </c>
      <c r="G24" s="228">
        <f t="shared" si="0"/>
        <v>0</v>
      </c>
      <c r="H24" s="229" t="e">
        <f t="shared" si="2"/>
        <v>#DIV/0!</v>
      </c>
      <c r="I24" s="214">
        <f t="shared" si="1"/>
        <v>0</v>
      </c>
    </row>
    <row r="25" spans="1:9" ht="12.75">
      <c r="A25" s="225">
        <v>132</v>
      </c>
      <c r="B25" s="225" t="s">
        <v>466</v>
      </c>
      <c r="C25" s="216">
        <v>0</v>
      </c>
      <c r="D25" s="216">
        <v>0</v>
      </c>
      <c r="E25" s="216">
        <v>0</v>
      </c>
      <c r="F25" s="216">
        <f>ACT132!L1</f>
        <v>0</v>
      </c>
      <c r="G25" s="231">
        <f t="shared" si="0"/>
        <v>0</v>
      </c>
      <c r="H25" s="232" t="e">
        <f t="shared" si="2"/>
        <v>#DIV/0!</v>
      </c>
      <c r="I25" s="192">
        <f t="shared" si="1"/>
        <v>0</v>
      </c>
    </row>
    <row r="26" spans="1:9" ht="12.75">
      <c r="A26" s="227">
        <v>135</v>
      </c>
      <c r="B26" s="227" t="s">
        <v>467</v>
      </c>
      <c r="C26" s="212">
        <v>16000</v>
      </c>
      <c r="D26" s="212">
        <v>6895</v>
      </c>
      <c r="E26" s="212">
        <v>16000</v>
      </c>
      <c r="F26" s="212">
        <f>ACT135!M1</f>
        <v>17400</v>
      </c>
      <c r="G26" s="228">
        <f t="shared" si="0"/>
        <v>1400</v>
      </c>
      <c r="H26" s="229">
        <f t="shared" si="2"/>
        <v>1.0875</v>
      </c>
      <c r="I26" s="214">
        <f t="shared" si="1"/>
        <v>1400</v>
      </c>
    </row>
    <row r="27" spans="1:9" ht="12.75">
      <c r="A27" s="225">
        <v>136</v>
      </c>
      <c r="B27" s="225" t="s">
        <v>468</v>
      </c>
      <c r="C27" s="216">
        <v>6158</v>
      </c>
      <c r="D27" s="216">
        <v>2657</v>
      </c>
      <c r="E27" s="216">
        <v>6158</v>
      </c>
      <c r="F27" s="216">
        <f>ACT136!M1</f>
        <v>4984</v>
      </c>
      <c r="G27" s="231">
        <f t="shared" si="0"/>
        <v>-1174</v>
      </c>
      <c r="H27" s="232">
        <f t="shared" si="2"/>
        <v>0.8093536862617733</v>
      </c>
      <c r="I27" s="192">
        <f t="shared" si="1"/>
        <v>-1174</v>
      </c>
    </row>
    <row r="28" spans="1:9" ht="12.75">
      <c r="A28" s="227">
        <v>137</v>
      </c>
      <c r="B28" s="227" t="s">
        <v>127</v>
      </c>
      <c r="C28" s="212">
        <v>0</v>
      </c>
      <c r="D28" s="212">
        <v>0</v>
      </c>
      <c r="E28" s="212">
        <v>0</v>
      </c>
      <c r="F28" s="212">
        <f>ACT137!M1</f>
        <v>0</v>
      </c>
      <c r="G28" s="228">
        <f t="shared" si="0"/>
        <v>0</v>
      </c>
      <c r="H28" s="229" t="e">
        <f t="shared" si="2"/>
        <v>#DIV/0!</v>
      </c>
      <c r="I28" s="214">
        <f t="shared" si="1"/>
        <v>0</v>
      </c>
    </row>
    <row r="29" spans="1:9" ht="12.75">
      <c r="A29" s="225">
        <v>140</v>
      </c>
      <c r="B29" s="225" t="s">
        <v>469</v>
      </c>
      <c r="C29" s="216">
        <v>50160</v>
      </c>
      <c r="D29" s="216">
        <v>469</v>
      </c>
      <c r="E29" s="216">
        <v>50160</v>
      </c>
      <c r="F29" s="230">
        <f>ACT140!L1</f>
        <v>46730</v>
      </c>
      <c r="G29" s="231">
        <f t="shared" si="0"/>
        <v>-3430</v>
      </c>
      <c r="H29" s="232">
        <f t="shared" si="2"/>
        <v>0.9316188197767146</v>
      </c>
      <c r="I29" s="192">
        <f t="shared" si="1"/>
        <v>-3430</v>
      </c>
    </row>
    <row r="30" spans="1:9" ht="12.75">
      <c r="A30" s="227">
        <v>142</v>
      </c>
      <c r="B30" s="227" t="s">
        <v>470</v>
      </c>
      <c r="C30" s="212">
        <v>0</v>
      </c>
      <c r="D30" s="212">
        <v>0</v>
      </c>
      <c r="E30" s="212">
        <v>0</v>
      </c>
      <c r="F30" s="212">
        <f>ACT142!M1</f>
        <v>0</v>
      </c>
      <c r="G30" s="228">
        <f t="shared" si="0"/>
        <v>0</v>
      </c>
      <c r="H30" s="229" t="e">
        <f t="shared" si="2"/>
        <v>#DIV/0!</v>
      </c>
      <c r="I30" s="214">
        <f t="shared" si="1"/>
        <v>0</v>
      </c>
    </row>
    <row r="31" spans="1:9" ht="12.75">
      <c r="A31" s="225">
        <v>149</v>
      </c>
      <c r="B31" s="225" t="s">
        <v>471</v>
      </c>
      <c r="C31" s="216">
        <v>62850</v>
      </c>
      <c r="D31" s="216">
        <v>13235</v>
      </c>
      <c r="E31" s="216">
        <v>62850</v>
      </c>
      <c r="F31" s="230">
        <f>ACT149!L1</f>
        <v>35587</v>
      </c>
      <c r="G31" s="231">
        <f t="shared" si="0"/>
        <v>-27263</v>
      </c>
      <c r="H31" s="232">
        <f t="shared" si="2"/>
        <v>0.5662211614956245</v>
      </c>
      <c r="I31" s="192">
        <f t="shared" si="1"/>
        <v>-27263</v>
      </c>
    </row>
    <row r="32" spans="1:9" ht="12.75">
      <c r="A32" s="227">
        <v>178</v>
      </c>
      <c r="B32" s="227" t="s">
        <v>472</v>
      </c>
      <c r="C32" s="212">
        <v>0</v>
      </c>
      <c r="D32" s="212">
        <v>0</v>
      </c>
      <c r="E32" s="212">
        <v>0</v>
      </c>
      <c r="F32" s="212">
        <f>ACT178!M1</f>
        <v>0</v>
      </c>
      <c r="G32" s="228">
        <f t="shared" si="0"/>
        <v>0</v>
      </c>
      <c r="H32" s="229" t="e">
        <f t="shared" si="2"/>
        <v>#DIV/0!</v>
      </c>
      <c r="I32" s="214">
        <f t="shared" si="1"/>
        <v>0</v>
      </c>
    </row>
    <row r="33" spans="1:9" ht="12.75">
      <c r="A33" s="225">
        <v>180</v>
      </c>
      <c r="B33" s="225" t="s">
        <v>473</v>
      </c>
      <c r="C33" s="216">
        <v>4000</v>
      </c>
      <c r="D33" s="216">
        <v>2182</v>
      </c>
      <c r="E33" s="216">
        <v>4000</v>
      </c>
      <c r="F33" s="216">
        <f>ACT180!M1</f>
        <v>4000</v>
      </c>
      <c r="G33" s="231">
        <f t="shared" si="0"/>
        <v>0</v>
      </c>
      <c r="H33" s="232">
        <f t="shared" si="2"/>
        <v>1</v>
      </c>
      <c r="I33" s="192">
        <f t="shared" si="1"/>
        <v>0</v>
      </c>
    </row>
    <row r="34" spans="1:9" ht="12.75">
      <c r="A34" s="210">
        <v>500</v>
      </c>
      <c r="B34" s="210" t="s">
        <v>537</v>
      </c>
      <c r="C34" s="233">
        <v>114650</v>
      </c>
      <c r="D34" s="214">
        <v>30476</v>
      </c>
      <c r="E34" s="214">
        <v>114650</v>
      </c>
      <c r="F34" s="233">
        <v>96100</v>
      </c>
      <c r="G34" s="234">
        <f t="shared" si="0"/>
        <v>-18550</v>
      </c>
      <c r="H34" s="235">
        <f t="shared" si="2"/>
        <v>0.8382032272132578</v>
      </c>
      <c r="I34" s="233">
        <f t="shared" si="1"/>
        <v>-18550</v>
      </c>
    </row>
    <row r="35" spans="1:9" ht="12.75">
      <c r="A35" s="156">
        <v>800</v>
      </c>
      <c r="B35" s="156" t="s">
        <v>474</v>
      </c>
      <c r="C35" s="192">
        <v>25000</v>
      </c>
      <c r="D35" s="192">
        <v>25000</v>
      </c>
      <c r="E35" s="192">
        <v>25000</v>
      </c>
      <c r="F35" s="192">
        <f>ACT800!L1</f>
        <v>15000</v>
      </c>
      <c r="G35" s="231">
        <f t="shared" si="0"/>
        <v>-10000</v>
      </c>
      <c r="H35" s="232">
        <f t="shared" si="2"/>
        <v>0.6</v>
      </c>
      <c r="I35" s="192">
        <f t="shared" si="1"/>
        <v>-10000</v>
      </c>
    </row>
    <row r="36" spans="1:9" ht="12.75">
      <c r="A36" s="156"/>
      <c r="B36" s="156"/>
      <c r="C36" s="192"/>
      <c r="D36" s="192"/>
      <c r="E36" s="192"/>
      <c r="F36" s="192"/>
      <c r="G36" s="231"/>
      <c r="H36" s="232"/>
      <c r="I36" s="192"/>
    </row>
    <row r="37" spans="1:9" ht="12.75">
      <c r="A37" s="220" t="s">
        <v>475</v>
      </c>
      <c r="B37" s="156"/>
      <c r="C37" s="221">
        <f>SUM(C14:C35)</f>
        <v>459871</v>
      </c>
      <c r="D37" s="221">
        <f>SUM(D14:D35)</f>
        <v>170294</v>
      </c>
      <c r="E37" s="221">
        <f>SUM(E14:E35)</f>
        <v>459874</v>
      </c>
      <c r="F37" s="221">
        <f>SUM(F14:F35)</f>
        <v>425719</v>
      </c>
      <c r="G37" s="236">
        <f>$F37-$C37</f>
        <v>-34152</v>
      </c>
      <c r="H37" s="237">
        <f>$F37/$C37</f>
        <v>0.925735695445027</v>
      </c>
      <c r="I37" s="221">
        <f t="shared" si="1"/>
        <v>-34155</v>
      </c>
    </row>
    <row r="38" spans="1:8" ht="12.75">
      <c r="A38" s="156"/>
      <c r="B38" s="156"/>
      <c r="C38" s="156"/>
      <c r="D38" s="156"/>
      <c r="E38" s="156"/>
      <c r="F38" s="156"/>
      <c r="H38" s="156"/>
    </row>
    <row r="39" spans="1:9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ht="12.75">
      <c r="A40" s="224" t="s">
        <v>476</v>
      </c>
      <c r="B40" s="156"/>
      <c r="C40" s="238"/>
      <c r="D40" s="209"/>
      <c r="E40" s="209"/>
      <c r="F40" s="238"/>
      <c r="G40" s="156"/>
      <c r="H40" s="156"/>
      <c r="I40" s="156"/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ht="12.75">
      <c r="A42" s="156"/>
      <c r="B42" s="156"/>
      <c r="C42" s="207">
        <v>2014</v>
      </c>
      <c r="D42" s="207">
        <v>2014</v>
      </c>
      <c r="E42" s="207">
        <v>2014</v>
      </c>
      <c r="F42" s="207">
        <v>2015</v>
      </c>
      <c r="G42" s="207" t="s">
        <v>442</v>
      </c>
      <c r="H42" s="207" t="s">
        <v>443</v>
      </c>
      <c r="I42" s="207" t="s">
        <v>442</v>
      </c>
    </row>
    <row r="43" spans="1:9" ht="12.75">
      <c r="A43" s="156"/>
      <c r="B43" s="224" t="s">
        <v>454</v>
      </c>
      <c r="C43" s="209" t="s">
        <v>445</v>
      </c>
      <c r="D43" s="209" t="s">
        <v>692</v>
      </c>
      <c r="E43" s="209" t="s">
        <v>447</v>
      </c>
      <c r="F43" s="209" t="s">
        <v>445</v>
      </c>
      <c r="G43" s="209" t="s">
        <v>658</v>
      </c>
      <c r="H43" s="209" t="s">
        <v>658</v>
      </c>
      <c r="I43" s="209" t="s">
        <v>659</v>
      </c>
    </row>
    <row r="44" spans="1:9" ht="12.75">
      <c r="A44" s="210">
        <v>134</v>
      </c>
      <c r="B44" s="210" t="s">
        <v>477</v>
      </c>
      <c r="C44" s="212">
        <v>37543</v>
      </c>
      <c r="D44" s="212">
        <v>4090</v>
      </c>
      <c r="E44" s="212">
        <v>37543</v>
      </c>
      <c r="F44" s="346">
        <v>34615.54</v>
      </c>
      <c r="G44" s="214">
        <f>$F44-$C44</f>
        <v>-2927.459999999999</v>
      </c>
      <c r="H44" s="215">
        <f>$F44/$C44</f>
        <v>0.9220238126947767</v>
      </c>
      <c r="I44" s="214">
        <f>$F44-$E44</f>
        <v>-2927.459999999999</v>
      </c>
    </row>
    <row r="45" spans="1:9" ht="12.75">
      <c r="A45" s="156">
        <v>164</v>
      </c>
      <c r="B45" s="156" t="s">
        <v>478</v>
      </c>
      <c r="C45" s="216">
        <v>155000</v>
      </c>
      <c r="D45" s="216">
        <v>0</v>
      </c>
      <c r="E45" s="216">
        <v>0</v>
      </c>
      <c r="F45" s="347">
        <f>ACT164!L1</f>
        <v>155000</v>
      </c>
      <c r="G45" s="192">
        <f>$F45-$C45</f>
        <v>0</v>
      </c>
      <c r="H45" s="217">
        <f>$F45/$C45</f>
        <v>1</v>
      </c>
      <c r="I45" s="192">
        <f>$F45-$E45</f>
        <v>155000</v>
      </c>
    </row>
    <row r="46" spans="1:9" ht="12.75">
      <c r="A46" s="210">
        <v>165</v>
      </c>
      <c r="B46" s="210" t="s">
        <v>479</v>
      </c>
      <c r="C46" s="212">
        <v>169000</v>
      </c>
      <c r="D46" s="212">
        <v>0</v>
      </c>
      <c r="E46" s="212">
        <v>0</v>
      </c>
      <c r="F46" s="346">
        <v>169000</v>
      </c>
      <c r="G46" s="214">
        <f>$F46-$C46</f>
        <v>0</v>
      </c>
      <c r="H46" s="215">
        <f>$F46/$C46</f>
        <v>1</v>
      </c>
      <c r="I46" s="214">
        <f>$F46-$E46</f>
        <v>169000</v>
      </c>
    </row>
    <row r="47" spans="1:9" ht="12.75">
      <c r="A47" s="156"/>
      <c r="B47" s="156" t="s">
        <v>750</v>
      </c>
      <c r="C47" s="216"/>
      <c r="D47" s="216"/>
      <c r="E47" s="216"/>
      <c r="F47" s="216">
        <v>308491</v>
      </c>
      <c r="G47" s="192">
        <f>$F47-$C47</f>
        <v>308491</v>
      </c>
      <c r="H47" s="217" t="e">
        <f>$F47/$C47</f>
        <v>#DIV/0!</v>
      </c>
      <c r="I47" s="192">
        <f>$F47-$E47</f>
        <v>308491</v>
      </c>
    </row>
    <row r="48" spans="1:9" ht="12.75">
      <c r="A48" s="210">
        <v>166</v>
      </c>
      <c r="B48" s="210" t="s">
        <v>480</v>
      </c>
      <c r="C48" s="214">
        <v>10000</v>
      </c>
      <c r="D48" s="214">
        <v>5000</v>
      </c>
      <c r="E48" s="214">
        <v>10000</v>
      </c>
      <c r="F48" s="214">
        <f>ACT166!L1</f>
        <v>5000</v>
      </c>
      <c r="G48" s="214">
        <f>$F48-$C48</f>
        <v>-5000</v>
      </c>
      <c r="H48" s="215">
        <f>$F48/$C48</f>
        <v>0.5</v>
      </c>
      <c r="I48" s="214">
        <f>$F48-$E48</f>
        <v>-5000</v>
      </c>
    </row>
    <row r="49" spans="1:9" ht="12.75">
      <c r="A49" s="156"/>
      <c r="B49" s="156"/>
      <c r="C49" s="192"/>
      <c r="D49" s="192"/>
      <c r="E49" s="192"/>
      <c r="F49" s="192"/>
      <c r="G49" s="192"/>
      <c r="H49" s="217"/>
      <c r="I49" s="192"/>
    </row>
    <row r="50" spans="1:9" ht="12.75">
      <c r="A50" s="220" t="s">
        <v>481</v>
      </c>
      <c r="B50" s="156"/>
      <c r="C50" s="221">
        <f>SUM(C44:C48)</f>
        <v>371543</v>
      </c>
      <c r="D50" s="221">
        <f>SUM(D44:D48)</f>
        <v>9090</v>
      </c>
      <c r="E50" s="221">
        <f>SUM(E44:E48)</f>
        <v>47543</v>
      </c>
      <c r="F50" s="221">
        <f>SUM(F44:F48)</f>
        <v>672106.54</v>
      </c>
      <c r="G50" s="221">
        <f>$F50-$C50</f>
        <v>300563.54000000004</v>
      </c>
      <c r="H50" s="222">
        <f>$F50/$C50</f>
        <v>1.8089603087664148</v>
      </c>
      <c r="I50" s="221">
        <f>$F50-$E50</f>
        <v>624563.54</v>
      </c>
    </row>
    <row r="51" spans="1:9" ht="12.75">
      <c r="A51" s="220"/>
      <c r="B51" s="156"/>
      <c r="C51" s="221"/>
      <c r="D51" s="221"/>
      <c r="E51" s="221"/>
      <c r="F51" s="221"/>
      <c r="G51" s="221"/>
      <c r="H51" s="222"/>
      <c r="I51" s="221"/>
    </row>
    <row r="52" spans="1:9" ht="12.75">
      <c r="A52" s="220"/>
      <c r="B52" s="156"/>
      <c r="C52" s="221"/>
      <c r="D52" s="221"/>
      <c r="E52" s="221"/>
      <c r="F52" s="221"/>
      <c r="G52" s="221"/>
      <c r="H52" s="222"/>
      <c r="I52" s="221"/>
    </row>
    <row r="53" spans="1:6" ht="12.75">
      <c r="A53" s="156"/>
      <c r="B53" s="156"/>
      <c r="C53" s="156"/>
      <c r="D53" s="156"/>
      <c r="E53" s="156"/>
      <c r="F53" s="156"/>
    </row>
    <row r="54" spans="1:9" ht="12.75">
      <c r="A54" s="224" t="s">
        <v>482</v>
      </c>
      <c r="B54" s="156"/>
      <c r="C54" s="223"/>
      <c r="D54" s="223"/>
      <c r="E54" s="223"/>
      <c r="F54" s="223"/>
      <c r="G54" s="156"/>
      <c r="H54" s="89"/>
      <c r="I54" s="156"/>
    </row>
    <row r="55" spans="1:9" ht="12.75">
      <c r="A55" s="156"/>
      <c r="B55" s="156"/>
      <c r="C55" s="156"/>
      <c r="D55" s="156"/>
      <c r="E55" s="156"/>
      <c r="F55" s="156"/>
      <c r="G55" s="156"/>
      <c r="H55" s="156"/>
      <c r="I55" s="156"/>
    </row>
    <row r="56" spans="1:9" ht="12.75">
      <c r="A56" s="156"/>
      <c r="B56" s="156"/>
      <c r="C56" s="207">
        <v>2014</v>
      </c>
      <c r="D56" s="207">
        <v>2014</v>
      </c>
      <c r="E56" s="207">
        <v>2014</v>
      </c>
      <c r="F56" s="207">
        <v>2015</v>
      </c>
      <c r="G56" s="207" t="s">
        <v>442</v>
      </c>
      <c r="H56" s="207" t="s">
        <v>443</v>
      </c>
      <c r="I56" s="207" t="s">
        <v>442</v>
      </c>
    </row>
    <row r="57" spans="1:9" ht="12.75">
      <c r="A57" s="156"/>
      <c r="B57" s="224" t="s">
        <v>454</v>
      </c>
      <c r="C57" s="209" t="s">
        <v>445</v>
      </c>
      <c r="D57" s="209" t="s">
        <v>446</v>
      </c>
      <c r="E57" s="209" t="s">
        <v>447</v>
      </c>
      <c r="F57" s="209" t="s">
        <v>445</v>
      </c>
      <c r="G57" s="209" t="s">
        <v>658</v>
      </c>
      <c r="H57" s="209" t="s">
        <v>658</v>
      </c>
      <c r="I57" s="209" t="s">
        <v>659</v>
      </c>
    </row>
    <row r="58" spans="1:9" ht="12.75">
      <c r="A58" s="210">
        <v>111</v>
      </c>
      <c r="B58" s="210" t="s">
        <v>483</v>
      </c>
      <c r="C58" s="212">
        <v>470000</v>
      </c>
      <c r="D58" s="212">
        <v>250551</v>
      </c>
      <c r="E58" s="212">
        <v>470000</v>
      </c>
      <c r="F58" s="212">
        <f>'AC110'!M38</f>
        <v>490427</v>
      </c>
      <c r="G58" s="214">
        <f>$F58-$C58</f>
        <v>20427</v>
      </c>
      <c r="H58" s="215">
        <f>$F58/$C58</f>
        <v>1.0434617021276595</v>
      </c>
      <c r="I58" s="214">
        <f>$F58-$E58</f>
        <v>20427</v>
      </c>
    </row>
    <row r="59" spans="1:9" ht="12.75">
      <c r="A59" s="156">
        <v>113</v>
      </c>
      <c r="B59" s="156" t="s">
        <v>484</v>
      </c>
      <c r="C59" s="216">
        <v>236890</v>
      </c>
      <c r="D59" s="216">
        <v>110806</v>
      </c>
      <c r="E59" s="216">
        <v>236890</v>
      </c>
      <c r="F59" s="216">
        <f>'AC110'!M39</f>
        <v>251118</v>
      </c>
      <c r="G59" s="192">
        <f>$F59-$C59</f>
        <v>14228</v>
      </c>
      <c r="H59" s="217">
        <f>$F59/$C59</f>
        <v>1.0600616319810883</v>
      </c>
      <c r="I59" s="192">
        <f>$F59-$E59</f>
        <v>14228</v>
      </c>
    </row>
    <row r="60" spans="1:9" ht="12.75">
      <c r="A60" s="210"/>
      <c r="B60" s="210"/>
      <c r="C60" s="212"/>
      <c r="D60" s="212"/>
      <c r="E60" s="212"/>
      <c r="F60" s="212"/>
      <c r="G60" s="214"/>
      <c r="H60" s="215"/>
      <c r="I60" s="214"/>
    </row>
    <row r="61" spans="1:9" ht="12.75">
      <c r="A61" s="220" t="s">
        <v>481</v>
      </c>
      <c r="B61" s="156"/>
      <c r="C61" s="239">
        <f>SUM(C58:C59)</f>
        <v>706890</v>
      </c>
      <c r="D61" s="221">
        <f>SUM(D58:D59)</f>
        <v>361357</v>
      </c>
      <c r="E61" s="221">
        <f>SUM(E58:E59)</f>
        <v>706890</v>
      </c>
      <c r="F61" s="239">
        <f>SUM(F58:F59)</f>
        <v>741545</v>
      </c>
      <c r="G61" s="221">
        <f>$F61-$C61</f>
        <v>34655</v>
      </c>
      <c r="H61" s="222">
        <f>$F61/$C61</f>
        <v>1.0490246007158115</v>
      </c>
      <c r="I61" s="221">
        <f>$F61-$E61</f>
        <v>34655</v>
      </c>
    </row>
    <row r="62" spans="2:8" ht="12.75">
      <c r="B62" s="156"/>
      <c r="C62" s="192"/>
      <c r="D62" s="192"/>
      <c r="E62" s="192"/>
      <c r="F62" s="192"/>
      <c r="H62" s="222"/>
    </row>
    <row r="63" spans="1:9" ht="12.75">
      <c r="A63" s="156"/>
      <c r="B63" s="156"/>
      <c r="C63" s="156"/>
      <c r="D63" s="156"/>
      <c r="E63" s="156"/>
      <c r="F63" s="156"/>
      <c r="G63" s="156"/>
      <c r="H63" s="222"/>
      <c r="I63" s="156"/>
    </row>
    <row r="64" spans="1:9" ht="12.75">
      <c r="A64" s="240" t="s">
        <v>485</v>
      </c>
      <c r="B64" s="241"/>
      <c r="C64" s="242">
        <f>SUM(C37,C50,C61)</f>
        <v>1538304</v>
      </c>
      <c r="D64" s="242">
        <f>SUM(D37,D50,D61)</f>
        <v>540741</v>
      </c>
      <c r="E64" s="242">
        <f>SUM(E37,E50,E61)</f>
        <v>1214307</v>
      </c>
      <c r="F64" s="242">
        <f>SUM(F37,F50,F61)</f>
        <v>1839370.54</v>
      </c>
      <c r="G64" s="242">
        <f>SUM($G37,$G50,$G61)</f>
        <v>301066.54000000004</v>
      </c>
      <c r="H64" s="243">
        <f>$F64/$C64</f>
        <v>1.195713292041105</v>
      </c>
      <c r="I64" s="242">
        <f>SUM($I37,$I50,$I61)</f>
        <v>625063.54</v>
      </c>
    </row>
    <row r="65" spans="1:9" ht="12.75">
      <c r="A65" s="156"/>
      <c r="B65" s="156"/>
      <c r="C65" s="192"/>
      <c r="D65" s="192"/>
      <c r="E65" s="192"/>
      <c r="F65" s="192"/>
      <c r="G65" s="156"/>
      <c r="H65" s="156"/>
      <c r="I65" s="156"/>
    </row>
    <row r="66" spans="1:9" ht="12.75">
      <c r="A66" s="156"/>
      <c r="B66" s="156"/>
      <c r="C66" s="192"/>
      <c r="D66" s="192"/>
      <c r="E66" s="192"/>
      <c r="F66" s="192">
        <f>SUM(F9-F37-F50-F61)</f>
        <v>-6752</v>
      </c>
      <c r="G66" s="156"/>
      <c r="H66" s="156"/>
      <c r="I66" s="156"/>
    </row>
  </sheetData>
  <sheetProtection/>
  <mergeCells count="1">
    <mergeCell ref="A1:I1"/>
  </mergeCells>
  <printOptions gridLines="1"/>
  <pageMargins left="0.75" right="0.75" top="1" bottom="1" header="0.5" footer="0.5"/>
  <pageSetup orientation="landscape" r:id="rId1"/>
  <headerFooter>
    <oddHeader>&amp;C&amp;"Arial,Bold"&amp;14 2015 WVLS Budget - January 2015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Layout" workbookViewId="0" topLeftCell="A1">
      <selection activeCell="F48" sqref="F48"/>
    </sheetView>
  </sheetViews>
  <sheetFormatPr defaultColWidth="9.140625" defaultRowHeight="12.75"/>
  <cols>
    <col min="2" max="2" width="18.140625" style="0" customWidth="1"/>
    <col min="3" max="8" width="12.421875" style="0" customWidth="1"/>
    <col min="9" max="9" width="14.57421875" style="0" customWidth="1"/>
  </cols>
  <sheetData>
    <row r="1" spans="1:9" ht="18">
      <c r="A1" s="412" t="s">
        <v>911</v>
      </c>
      <c r="B1" s="413"/>
      <c r="C1" s="413"/>
      <c r="D1" s="413"/>
      <c r="E1" s="413"/>
      <c r="F1" s="413"/>
      <c r="G1" s="413"/>
      <c r="H1" s="413"/>
      <c r="I1" s="413"/>
    </row>
    <row r="2" spans="2:9" ht="12.75">
      <c r="B2" s="206"/>
      <c r="C2" s="207">
        <v>2015</v>
      </c>
      <c r="D2" s="207">
        <v>2015</v>
      </c>
      <c r="E2" s="207">
        <v>2015</v>
      </c>
      <c r="F2" s="207">
        <v>2016</v>
      </c>
      <c r="G2" s="207" t="s">
        <v>442</v>
      </c>
      <c r="H2" s="207" t="s">
        <v>443</v>
      </c>
      <c r="I2" s="207" t="s">
        <v>442</v>
      </c>
    </row>
    <row r="3" spans="1:9" ht="12.75">
      <c r="A3" s="208" t="s">
        <v>444</v>
      </c>
      <c r="B3" s="206"/>
      <c r="C3" s="209" t="s">
        <v>445</v>
      </c>
      <c r="D3" s="209" t="s">
        <v>910</v>
      </c>
      <c r="E3" s="209" t="s">
        <v>447</v>
      </c>
      <c r="F3" s="209" t="s">
        <v>445</v>
      </c>
      <c r="G3" s="209" t="s">
        <v>752</v>
      </c>
      <c r="H3" s="209" t="s">
        <v>752</v>
      </c>
      <c r="I3" s="209" t="s">
        <v>783</v>
      </c>
    </row>
    <row r="4" spans="1:9" ht="12.75">
      <c r="A4" s="305" t="s">
        <v>448</v>
      </c>
      <c r="B4" s="305"/>
      <c r="C4" s="306">
        <v>934490</v>
      </c>
      <c r="D4" s="306">
        <v>934490</v>
      </c>
      <c r="E4" s="306">
        <v>926700</v>
      </c>
      <c r="F4" s="306">
        <v>1033590.92</v>
      </c>
      <c r="G4" s="306">
        <f>$F4-$C4</f>
        <v>99100.92000000004</v>
      </c>
      <c r="H4" s="309">
        <f>$F4/$C4</f>
        <v>1.1060481332063479</v>
      </c>
      <c r="I4" s="306">
        <f>$F4-$E4</f>
        <v>106890.92000000004</v>
      </c>
    </row>
    <row r="5" spans="1:9" ht="12.75">
      <c r="A5" s="156" t="s">
        <v>449</v>
      </c>
      <c r="B5" s="156"/>
      <c r="C5" s="216">
        <f>SUM('Budget Draft'!C5)</f>
        <v>41184</v>
      </c>
      <c r="D5" s="216">
        <f>SUM('Budget Draft'!D5)</f>
        <v>41184</v>
      </c>
      <c r="E5" s="216">
        <f>SUM('Budget Draft'!E5)</f>
        <v>41184</v>
      </c>
      <c r="F5" s="216">
        <f>SUM('Budget Draft'!F5)</f>
        <v>41184</v>
      </c>
      <c r="G5" s="192">
        <f>$F5-$C5</f>
        <v>0</v>
      </c>
      <c r="H5" s="217">
        <f>$F5/$C5</f>
        <v>1</v>
      </c>
      <c r="I5" s="192">
        <f>$F5-$E5</f>
        <v>0</v>
      </c>
    </row>
    <row r="6" spans="1:9" ht="12.75">
      <c r="A6" s="305" t="s">
        <v>450</v>
      </c>
      <c r="B6" s="305"/>
      <c r="C6" s="308">
        <f>SUM('Budget Draft'!C6)</f>
        <v>851944</v>
      </c>
      <c r="D6" s="308">
        <f>SUM('Budget Draft'!D6)</f>
        <v>851944</v>
      </c>
      <c r="E6" s="308">
        <f>SUM('Budget Draft'!E6)</f>
        <v>851944</v>
      </c>
      <c r="F6" s="308">
        <v>851944</v>
      </c>
      <c r="G6" s="306">
        <f>$F6-$C6</f>
        <v>0</v>
      </c>
      <c r="H6" s="309">
        <f>$F6/$C6</f>
        <v>1</v>
      </c>
      <c r="I6" s="306">
        <f>$F6-$E6</f>
        <v>0</v>
      </c>
    </row>
    <row r="7" spans="1:9" ht="12.75">
      <c r="A7" s="156" t="s">
        <v>451</v>
      </c>
      <c r="B7" s="156"/>
      <c r="C7" s="216">
        <v>5000</v>
      </c>
      <c r="D7" s="216">
        <v>1304</v>
      </c>
      <c r="E7" s="216">
        <v>1776.34</v>
      </c>
      <c r="F7" s="216">
        <v>5000</v>
      </c>
      <c r="G7" s="192">
        <f>$F7-$C7</f>
        <v>0</v>
      </c>
      <c r="H7" s="217">
        <f>$F7/$C7</f>
        <v>1</v>
      </c>
      <c r="I7" s="192">
        <f>$F7-$E7</f>
        <v>3223.66</v>
      </c>
    </row>
    <row r="8" spans="1:9" ht="12.75">
      <c r="A8" s="305"/>
      <c r="B8" s="305"/>
      <c r="C8" s="308"/>
      <c r="D8" s="308"/>
      <c r="E8" s="308"/>
      <c r="F8" s="308"/>
      <c r="G8" s="306"/>
      <c r="H8" s="309"/>
      <c r="I8" s="306"/>
    </row>
    <row r="9" spans="1:9" ht="12.75">
      <c r="A9" s="220" t="s">
        <v>452</v>
      </c>
      <c r="B9" s="220"/>
      <c r="C9" s="221">
        <f>SUM(C4:C7)</f>
        <v>1832618</v>
      </c>
      <c r="D9" s="221">
        <f>SUM(D4:D7)</f>
        <v>1828922</v>
      </c>
      <c r="E9" s="221">
        <f>SUM(E4:E7)</f>
        <v>1821604.34</v>
      </c>
      <c r="F9" s="221">
        <f>SUM(F4:F7)</f>
        <v>1931718.92</v>
      </c>
      <c r="G9" s="221">
        <f>$F9-$C9</f>
        <v>99100.91999999993</v>
      </c>
      <c r="H9" s="222">
        <f>$F9/$C9</f>
        <v>1.0540761468020068</v>
      </c>
      <c r="I9" s="221">
        <f>$F9-$E9</f>
        <v>110114.57999999984</v>
      </c>
    </row>
    <row r="10" spans="1:9" ht="12.75">
      <c r="A10" s="220"/>
      <c r="B10" s="220"/>
      <c r="C10" s="221"/>
      <c r="D10" s="221"/>
      <c r="E10" s="221"/>
      <c r="F10" s="221"/>
      <c r="G10" s="221"/>
      <c r="H10" s="222"/>
      <c r="I10" s="221"/>
    </row>
    <row r="11" spans="1:9" ht="12.75">
      <c r="A11" s="220"/>
      <c r="B11" s="220"/>
      <c r="C11" s="221"/>
      <c r="D11" s="221"/>
      <c r="E11" s="221"/>
      <c r="F11" s="221"/>
      <c r="G11" s="221"/>
      <c r="H11" s="222"/>
      <c r="I11" s="221"/>
    </row>
    <row r="12" spans="1:7" ht="12.75">
      <c r="A12" s="156"/>
      <c r="B12" s="156"/>
      <c r="C12" s="156"/>
      <c r="D12" s="156"/>
      <c r="E12" s="223"/>
      <c r="F12" s="156"/>
      <c r="G12" s="125"/>
    </row>
    <row r="13" spans="1:9" ht="12.75">
      <c r="A13" s="224" t="s">
        <v>453</v>
      </c>
      <c r="B13" s="156"/>
      <c r="C13" s="192"/>
      <c r="D13" s="156"/>
      <c r="E13" s="223"/>
      <c r="F13" s="192"/>
      <c r="G13" s="156"/>
      <c r="H13" s="156"/>
      <c r="I13" s="156"/>
    </row>
    <row r="14" spans="1:9" ht="12.75">
      <c r="A14" s="224"/>
      <c r="B14" s="156"/>
      <c r="C14" s="156"/>
      <c r="D14" s="156"/>
      <c r="E14" s="156"/>
      <c r="F14" s="156"/>
      <c r="G14" s="156"/>
      <c r="H14" s="156"/>
      <c r="I14" s="156"/>
    </row>
    <row r="15" spans="1:9" ht="12.75">
      <c r="A15" s="220"/>
      <c r="B15" s="220"/>
      <c r="C15" s="207">
        <v>2015</v>
      </c>
      <c r="D15" s="207">
        <v>2015</v>
      </c>
      <c r="E15" s="207">
        <v>2015</v>
      </c>
      <c r="F15" s="207">
        <v>2016</v>
      </c>
      <c r="G15" s="207" t="s">
        <v>442</v>
      </c>
      <c r="H15" s="207" t="s">
        <v>443</v>
      </c>
      <c r="I15" s="207" t="s">
        <v>442</v>
      </c>
    </row>
    <row r="16" spans="1:9" ht="12.75">
      <c r="A16" s="225"/>
      <c r="B16" s="226" t="s">
        <v>454</v>
      </c>
      <c r="C16" s="209" t="s">
        <v>445</v>
      </c>
      <c r="D16" s="209" t="s">
        <v>910</v>
      </c>
      <c r="E16" s="209" t="s">
        <v>447</v>
      </c>
      <c r="F16" s="209" t="s">
        <v>445</v>
      </c>
      <c r="G16" s="209" t="s">
        <v>752</v>
      </c>
      <c r="H16" s="209" t="s">
        <v>752</v>
      </c>
      <c r="I16" s="209" t="s">
        <v>783</v>
      </c>
    </row>
    <row r="17" spans="1:9" ht="12.75">
      <c r="A17" s="312">
        <v>119</v>
      </c>
      <c r="B17" s="312" t="s">
        <v>455</v>
      </c>
      <c r="C17" s="308">
        <v>0</v>
      </c>
      <c r="D17" s="308">
        <v>0</v>
      </c>
      <c r="E17" s="308">
        <v>0</v>
      </c>
      <c r="F17" s="308">
        <f>SUM('Budget Draft'!F14)</f>
        <v>0</v>
      </c>
      <c r="G17" s="313">
        <f>$F17-$C17</f>
        <v>0</v>
      </c>
      <c r="H17" s="396" t="e">
        <f>$F17/$C17</f>
        <v>#DIV/0!</v>
      </c>
      <c r="I17" s="306">
        <f>$F17-$E17</f>
        <v>0</v>
      </c>
    </row>
    <row r="18" spans="1:9" ht="12.75">
      <c r="A18" s="225">
        <v>121</v>
      </c>
      <c r="B18" s="225" t="s">
        <v>456</v>
      </c>
      <c r="C18" s="216">
        <f>SUM('Budget Draft'!C15)</f>
        <v>10475</v>
      </c>
      <c r="D18" s="216">
        <v>5688</v>
      </c>
      <c r="E18" s="216">
        <v>7342.15</v>
      </c>
      <c r="F18" s="216">
        <f>SUM('Budget Draft'!F15)</f>
        <v>9425</v>
      </c>
      <c r="G18" s="231">
        <f aca="true" t="shared" si="0" ref="G18:G38">$F18-$C18</f>
        <v>-1050</v>
      </c>
      <c r="H18" s="397">
        <f>$F18/$C18</f>
        <v>0.8997613365155132</v>
      </c>
      <c r="I18" s="192">
        <f aca="true" t="shared" si="1" ref="I18:I40">$F18-$E18</f>
        <v>2082.8500000000004</v>
      </c>
    </row>
    <row r="19" spans="1:9" ht="12.75">
      <c r="A19" s="312">
        <v>122</v>
      </c>
      <c r="B19" s="312" t="s">
        <v>457</v>
      </c>
      <c r="C19" s="308">
        <f>SUM('Budget Draft'!C16)</f>
        <v>3093</v>
      </c>
      <c r="D19" s="308">
        <v>1733</v>
      </c>
      <c r="E19" s="308">
        <v>2275</v>
      </c>
      <c r="F19" s="308">
        <f>SUM('Budget Draft'!F16)</f>
        <v>4933</v>
      </c>
      <c r="G19" s="313">
        <f t="shared" si="0"/>
        <v>1840</v>
      </c>
      <c r="H19" s="396">
        <f aca="true" t="shared" si="2" ref="H19:H38">$F19/$C19</f>
        <v>1.5948916909149693</v>
      </c>
      <c r="I19" s="306">
        <f t="shared" si="1"/>
        <v>2658</v>
      </c>
    </row>
    <row r="20" spans="1:9" ht="12.75">
      <c r="A20" s="225">
        <v>123</v>
      </c>
      <c r="B20" s="225" t="s">
        <v>458</v>
      </c>
      <c r="C20" s="216">
        <f>SUM('Budget Draft'!C17)</f>
        <v>0</v>
      </c>
      <c r="D20" s="216">
        <v>0</v>
      </c>
      <c r="E20" s="216">
        <v>0</v>
      </c>
      <c r="F20" s="216">
        <f>SUM('Budget Draft'!F17)</f>
        <v>0</v>
      </c>
      <c r="G20" s="231">
        <f t="shared" si="0"/>
        <v>0</v>
      </c>
      <c r="H20" s="397" t="e">
        <f t="shared" si="2"/>
        <v>#DIV/0!</v>
      </c>
      <c r="I20" s="192">
        <f t="shared" si="1"/>
        <v>0</v>
      </c>
    </row>
    <row r="21" spans="1:9" ht="12.75">
      <c r="A21" s="312">
        <v>124</v>
      </c>
      <c r="B21" s="312" t="s">
        <v>459</v>
      </c>
      <c r="C21" s="308">
        <v>126077</v>
      </c>
      <c r="D21" s="308">
        <v>69450</v>
      </c>
      <c r="E21" s="308">
        <v>111092</v>
      </c>
      <c r="F21" s="308">
        <f>SUM('Budget Draft'!F18)</f>
        <v>129155</v>
      </c>
      <c r="G21" s="313">
        <f t="shared" si="0"/>
        <v>3078</v>
      </c>
      <c r="H21" s="396">
        <f t="shared" si="2"/>
        <v>1.024413651974587</v>
      </c>
      <c r="I21" s="306">
        <f t="shared" si="1"/>
        <v>18063</v>
      </c>
    </row>
    <row r="22" spans="1:9" ht="12.75">
      <c r="A22" s="225">
        <v>125</v>
      </c>
      <c r="B22" s="225" t="s">
        <v>460</v>
      </c>
      <c r="C22" s="216">
        <v>22900</v>
      </c>
      <c r="D22" s="216">
        <v>7379</v>
      </c>
      <c r="E22" s="216">
        <v>22900</v>
      </c>
      <c r="F22" s="216">
        <f>SUM('Budget Draft'!F19)</f>
        <v>23100</v>
      </c>
      <c r="G22" s="231">
        <f t="shared" si="0"/>
        <v>200</v>
      </c>
      <c r="H22" s="397">
        <f t="shared" si="2"/>
        <v>1.0087336244541485</v>
      </c>
      <c r="I22" s="192">
        <f t="shared" si="1"/>
        <v>200</v>
      </c>
    </row>
    <row r="23" spans="1:9" ht="12.75">
      <c r="A23" s="312">
        <v>126</v>
      </c>
      <c r="B23" s="312" t="s">
        <v>461</v>
      </c>
      <c r="C23" s="308">
        <v>18810</v>
      </c>
      <c r="D23" s="308">
        <v>4835</v>
      </c>
      <c r="E23" s="308">
        <v>18810</v>
      </c>
      <c r="F23" s="308">
        <f>SUM('Budget Draft'!F20)</f>
        <v>18810</v>
      </c>
      <c r="G23" s="313">
        <f t="shared" si="0"/>
        <v>0</v>
      </c>
      <c r="H23" s="396">
        <f t="shared" si="2"/>
        <v>1</v>
      </c>
      <c r="I23" s="306">
        <f t="shared" si="1"/>
        <v>0</v>
      </c>
    </row>
    <row r="24" spans="1:9" ht="12.75">
      <c r="A24" s="225">
        <v>127</v>
      </c>
      <c r="B24" s="225" t="s">
        <v>462</v>
      </c>
      <c r="C24" s="216">
        <f>SUM('Budget Draft'!C21)</f>
        <v>0</v>
      </c>
      <c r="D24" s="216">
        <v>0</v>
      </c>
      <c r="E24" s="216">
        <v>0</v>
      </c>
      <c r="F24" s="216">
        <f>SUM('Budget Draft'!F21)</f>
        <v>0</v>
      </c>
      <c r="G24" s="231">
        <f t="shared" si="0"/>
        <v>0</v>
      </c>
      <c r="H24" s="397" t="e">
        <f t="shared" si="2"/>
        <v>#DIV/0!</v>
      </c>
      <c r="I24" s="192">
        <f t="shared" si="1"/>
        <v>0</v>
      </c>
    </row>
    <row r="25" spans="1:9" ht="12.75">
      <c r="A25" s="312">
        <v>128</v>
      </c>
      <c r="B25" s="312" t="s">
        <v>463</v>
      </c>
      <c r="C25" s="308">
        <v>2300</v>
      </c>
      <c r="D25" s="308">
        <v>560</v>
      </c>
      <c r="E25" s="308">
        <v>1052</v>
      </c>
      <c r="F25" s="308">
        <f>SUM('Budget Draft'!F22)</f>
        <v>0</v>
      </c>
      <c r="G25" s="313">
        <f t="shared" si="0"/>
        <v>-2300</v>
      </c>
      <c r="H25" s="396">
        <f t="shared" si="2"/>
        <v>0</v>
      </c>
      <c r="I25" s="306">
        <f t="shared" si="1"/>
        <v>-1052</v>
      </c>
    </row>
    <row r="26" spans="1:9" ht="12.75">
      <c r="A26" s="225">
        <v>129</v>
      </c>
      <c r="B26" s="225" t="s">
        <v>464</v>
      </c>
      <c r="C26" s="216">
        <v>17895</v>
      </c>
      <c r="D26" s="216">
        <v>236</v>
      </c>
      <c r="E26" s="216">
        <v>13664</v>
      </c>
      <c r="F26" s="216">
        <f>SUM('Budget Draft'!F23)</f>
        <v>20495</v>
      </c>
      <c r="G26" s="231">
        <f t="shared" si="0"/>
        <v>2600</v>
      </c>
      <c r="H26" s="397">
        <f t="shared" si="2"/>
        <v>1.1452919810002795</v>
      </c>
      <c r="I26" s="192">
        <f t="shared" si="1"/>
        <v>6831</v>
      </c>
    </row>
    <row r="27" spans="1:9" ht="12.75">
      <c r="A27" s="312">
        <v>130</v>
      </c>
      <c r="B27" s="312" t="s">
        <v>465</v>
      </c>
      <c r="C27" s="308">
        <f>SUM('Budget Draft'!C24)</f>
        <v>0</v>
      </c>
      <c r="D27" s="308">
        <v>0</v>
      </c>
      <c r="E27" s="308">
        <v>0</v>
      </c>
      <c r="F27" s="308">
        <f>SUM('Budget Draft'!F24)</f>
        <v>0</v>
      </c>
      <c r="G27" s="313">
        <f t="shared" si="0"/>
        <v>0</v>
      </c>
      <c r="H27" s="396" t="e">
        <f t="shared" si="2"/>
        <v>#DIV/0!</v>
      </c>
      <c r="I27" s="306">
        <f t="shared" si="1"/>
        <v>0</v>
      </c>
    </row>
    <row r="28" spans="1:9" ht="12.75">
      <c r="A28" s="225">
        <v>132</v>
      </c>
      <c r="B28" s="225" t="s">
        <v>466</v>
      </c>
      <c r="C28" s="216">
        <f>SUM('Budget Draft'!C25)</f>
        <v>0</v>
      </c>
      <c r="D28" s="216">
        <v>0</v>
      </c>
      <c r="E28" s="216">
        <v>0</v>
      </c>
      <c r="F28" s="216">
        <f>SUM('Budget Draft'!F25)</f>
        <v>0</v>
      </c>
      <c r="G28" s="231">
        <f t="shared" si="0"/>
        <v>0</v>
      </c>
      <c r="H28" s="397" t="e">
        <f t="shared" si="2"/>
        <v>#DIV/0!</v>
      </c>
      <c r="I28" s="192">
        <f t="shared" si="1"/>
        <v>0</v>
      </c>
    </row>
    <row r="29" spans="1:9" ht="12.75">
      <c r="A29" s="312">
        <v>135</v>
      </c>
      <c r="B29" s="312" t="s">
        <v>467</v>
      </c>
      <c r="C29" s="308">
        <f>SUM('Budget Draft'!C26)</f>
        <v>16000</v>
      </c>
      <c r="D29" s="308">
        <v>8893</v>
      </c>
      <c r="E29" s="308">
        <v>16000</v>
      </c>
      <c r="F29" s="308">
        <f>SUM('Budget Draft'!F26)</f>
        <v>17400</v>
      </c>
      <c r="G29" s="313">
        <f t="shared" si="0"/>
        <v>1400</v>
      </c>
      <c r="H29" s="396">
        <f t="shared" si="2"/>
        <v>1.0875</v>
      </c>
      <c r="I29" s="306">
        <f t="shared" si="1"/>
        <v>1400</v>
      </c>
    </row>
    <row r="30" spans="1:9" ht="12.75">
      <c r="A30" s="225">
        <v>136</v>
      </c>
      <c r="B30" s="225" t="s">
        <v>468</v>
      </c>
      <c r="C30" s="216">
        <v>4784</v>
      </c>
      <c r="D30" s="216">
        <v>1665</v>
      </c>
      <c r="E30" s="216">
        <v>3874</v>
      </c>
      <c r="F30" s="216">
        <f>SUM('Budget Draft'!F27)</f>
        <v>4984</v>
      </c>
      <c r="G30" s="231">
        <f t="shared" si="0"/>
        <v>200</v>
      </c>
      <c r="H30" s="397">
        <f t="shared" si="2"/>
        <v>1.0418060200668897</v>
      </c>
      <c r="I30" s="192">
        <f t="shared" si="1"/>
        <v>1110</v>
      </c>
    </row>
    <row r="31" spans="1:9" ht="12.75">
      <c r="A31" s="312">
        <v>137</v>
      </c>
      <c r="B31" s="312" t="s">
        <v>127</v>
      </c>
      <c r="C31" s="308">
        <f>SUM('Budget Draft'!C28)</f>
        <v>0</v>
      </c>
      <c r="D31" s="308">
        <v>0</v>
      </c>
      <c r="E31" s="308">
        <v>0</v>
      </c>
      <c r="F31" s="308">
        <f>SUM('Budget Draft'!F28)</f>
        <v>0</v>
      </c>
      <c r="G31" s="313">
        <f t="shared" si="0"/>
        <v>0</v>
      </c>
      <c r="H31" s="396" t="e">
        <f t="shared" si="2"/>
        <v>#DIV/0!</v>
      </c>
      <c r="I31" s="306">
        <f t="shared" si="1"/>
        <v>0</v>
      </c>
    </row>
    <row r="32" spans="1:9" ht="12.75">
      <c r="A32" s="225">
        <v>140</v>
      </c>
      <c r="B32" s="225" t="s">
        <v>661</v>
      </c>
      <c r="C32" s="216">
        <v>44730</v>
      </c>
      <c r="D32" s="216">
        <v>42622</v>
      </c>
      <c r="E32" s="216">
        <v>42622</v>
      </c>
      <c r="F32" s="216">
        <f>SUM('Budget Draft'!F29)</f>
        <v>46730</v>
      </c>
      <c r="G32" s="231">
        <f t="shared" si="0"/>
        <v>2000</v>
      </c>
      <c r="H32" s="397">
        <f t="shared" si="2"/>
        <v>1.0447127207690587</v>
      </c>
      <c r="I32" s="192">
        <f t="shared" si="1"/>
        <v>4108</v>
      </c>
    </row>
    <row r="33" spans="1:9" ht="12.75">
      <c r="A33" s="312">
        <v>142</v>
      </c>
      <c r="B33" s="312" t="s">
        <v>470</v>
      </c>
      <c r="C33" s="308">
        <f>SUM('Budget Draft'!C30)</f>
        <v>0</v>
      </c>
      <c r="D33" s="308">
        <v>0</v>
      </c>
      <c r="E33" s="308">
        <v>0</v>
      </c>
      <c r="F33" s="308">
        <f>SUM('Budget Draft'!F30)</f>
        <v>0</v>
      </c>
      <c r="G33" s="313">
        <f t="shared" si="0"/>
        <v>0</v>
      </c>
      <c r="H33" s="396" t="e">
        <f t="shared" si="2"/>
        <v>#DIV/0!</v>
      </c>
      <c r="I33" s="306">
        <f t="shared" si="1"/>
        <v>0</v>
      </c>
    </row>
    <row r="34" spans="1:9" ht="12.75">
      <c r="A34" s="225">
        <v>149</v>
      </c>
      <c r="B34" s="225" t="s">
        <v>471</v>
      </c>
      <c r="C34" s="216">
        <v>33000</v>
      </c>
      <c r="D34" s="216">
        <v>1646</v>
      </c>
      <c r="E34" s="216">
        <v>30063</v>
      </c>
      <c r="F34" s="216">
        <f>SUM('Budget Draft'!F31)</f>
        <v>35587</v>
      </c>
      <c r="G34" s="231">
        <f t="shared" si="0"/>
        <v>2587</v>
      </c>
      <c r="H34" s="397">
        <f t="shared" si="2"/>
        <v>1.0783939393939395</v>
      </c>
      <c r="I34" s="192">
        <f t="shared" si="1"/>
        <v>5524</v>
      </c>
    </row>
    <row r="35" spans="1:9" ht="12.75">
      <c r="A35" s="312">
        <v>178</v>
      </c>
      <c r="B35" s="312" t="s">
        <v>472</v>
      </c>
      <c r="C35" s="308">
        <f>SUM('Budget Draft'!C32)</f>
        <v>0</v>
      </c>
      <c r="D35" s="308">
        <v>0</v>
      </c>
      <c r="E35" s="308">
        <v>0</v>
      </c>
      <c r="F35" s="308">
        <f>SUM('Budget Draft'!F32)</f>
        <v>0</v>
      </c>
      <c r="G35" s="313">
        <f t="shared" si="0"/>
        <v>0</v>
      </c>
      <c r="H35" s="396" t="e">
        <f t="shared" si="2"/>
        <v>#DIV/0!</v>
      </c>
      <c r="I35" s="306">
        <f t="shared" si="1"/>
        <v>0</v>
      </c>
    </row>
    <row r="36" spans="1:9" ht="12.75">
      <c r="A36" s="225">
        <v>180</v>
      </c>
      <c r="B36" s="225" t="s">
        <v>473</v>
      </c>
      <c r="C36" s="216">
        <v>4000</v>
      </c>
      <c r="D36" s="216">
        <v>3564</v>
      </c>
      <c r="E36" s="216">
        <v>3564</v>
      </c>
      <c r="F36" s="216">
        <f>SUM('Budget Draft'!F33)</f>
        <v>4000</v>
      </c>
      <c r="G36" s="231">
        <f t="shared" si="0"/>
        <v>0</v>
      </c>
      <c r="H36" s="397">
        <f t="shared" si="2"/>
        <v>1</v>
      </c>
      <c r="I36" s="192">
        <f t="shared" si="1"/>
        <v>436</v>
      </c>
    </row>
    <row r="37" spans="1:9" ht="12.75">
      <c r="A37" s="305">
        <v>500</v>
      </c>
      <c r="B37" s="305" t="s">
        <v>537</v>
      </c>
      <c r="C37" s="306">
        <v>96100</v>
      </c>
      <c r="D37" s="306">
        <v>7412</v>
      </c>
      <c r="E37" s="306">
        <v>96100</v>
      </c>
      <c r="F37" s="306">
        <v>113950</v>
      </c>
      <c r="G37" s="313">
        <f t="shared" si="0"/>
        <v>17850</v>
      </c>
      <c r="H37" s="396">
        <f t="shared" si="2"/>
        <v>1.1857440166493236</v>
      </c>
      <c r="I37" s="306">
        <f t="shared" si="1"/>
        <v>17850</v>
      </c>
    </row>
    <row r="38" spans="1:9" ht="12.75">
      <c r="A38" s="156">
        <v>800</v>
      </c>
      <c r="B38" s="156" t="s">
        <v>474</v>
      </c>
      <c r="C38" s="192">
        <v>20000</v>
      </c>
      <c r="D38" s="192">
        <v>20000</v>
      </c>
      <c r="E38" s="192">
        <v>20000</v>
      </c>
      <c r="F38" s="192">
        <f>SUM('Budget Draft'!F35)</f>
        <v>15000</v>
      </c>
      <c r="G38" s="231">
        <f t="shared" si="0"/>
        <v>-5000</v>
      </c>
      <c r="H38" s="397">
        <f t="shared" si="2"/>
        <v>0.75</v>
      </c>
      <c r="I38" s="192">
        <f t="shared" si="1"/>
        <v>-5000</v>
      </c>
    </row>
    <row r="39" spans="1:9" ht="12.75">
      <c r="A39" s="156"/>
      <c r="B39" s="156"/>
      <c r="C39" s="192"/>
      <c r="D39" s="192"/>
      <c r="E39" s="192"/>
      <c r="F39" s="192"/>
      <c r="G39" s="231"/>
      <c r="H39" s="232"/>
      <c r="I39" s="192"/>
    </row>
    <row r="40" spans="1:9" ht="12.75">
      <c r="A40" s="220" t="s">
        <v>475</v>
      </c>
      <c r="B40" s="156"/>
      <c r="C40" s="221">
        <f>SUM(C17:C38)</f>
        <v>420164</v>
      </c>
      <c r="D40" s="221">
        <f>SUM(D17:D38)</f>
        <v>175683</v>
      </c>
      <c r="E40" s="221">
        <f>SUM(E17:E38)</f>
        <v>389358.15</v>
      </c>
      <c r="F40" s="221">
        <f>SUM(F17:F38)</f>
        <v>443569</v>
      </c>
      <c r="G40" s="236">
        <f>$F40-$C40</f>
        <v>23405</v>
      </c>
      <c r="H40" s="237">
        <f>$F40/$C40</f>
        <v>1.0557044392189716</v>
      </c>
      <c r="I40" s="221">
        <f t="shared" si="1"/>
        <v>54210.84999999998</v>
      </c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ht="12.75">
      <c r="A42" s="156"/>
      <c r="B42" s="156"/>
      <c r="C42" s="207" t="s">
        <v>234</v>
      </c>
      <c r="D42" s="207" t="s">
        <v>234</v>
      </c>
      <c r="E42" s="207" t="s">
        <v>234</v>
      </c>
      <c r="F42" s="207" t="s">
        <v>234</v>
      </c>
      <c r="G42" s="156"/>
      <c r="H42" s="156"/>
      <c r="I42" s="156"/>
    </row>
    <row r="43" spans="1:9" ht="12.75">
      <c r="A43" s="414" t="s">
        <v>476</v>
      </c>
      <c r="B43" s="415"/>
      <c r="C43" s="316"/>
      <c r="D43" s="318"/>
      <c r="E43" s="318"/>
      <c r="F43" s="316"/>
      <c r="G43" s="319"/>
      <c r="H43" s="319"/>
      <c r="I43" s="319"/>
    </row>
    <row r="44" spans="1:9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ht="12.75">
      <c r="A45" s="156"/>
      <c r="B45" s="156"/>
      <c r="C45" s="207">
        <v>2015</v>
      </c>
      <c r="D45" s="207">
        <v>2015</v>
      </c>
      <c r="E45" s="207">
        <v>2015</v>
      </c>
      <c r="F45" s="207">
        <v>2016</v>
      </c>
      <c r="G45" s="207" t="s">
        <v>442</v>
      </c>
      <c r="H45" s="207" t="s">
        <v>443</v>
      </c>
      <c r="I45" s="207" t="s">
        <v>442</v>
      </c>
    </row>
    <row r="46" spans="1:9" ht="12.75">
      <c r="A46" s="156"/>
      <c r="B46" s="224" t="s">
        <v>454</v>
      </c>
      <c r="C46" s="209" t="s">
        <v>445</v>
      </c>
      <c r="D46" s="209" t="s">
        <v>910</v>
      </c>
      <c r="E46" s="209" t="s">
        <v>447</v>
      </c>
      <c r="F46" s="209" t="s">
        <v>445</v>
      </c>
      <c r="G46" s="209" t="s">
        <v>752</v>
      </c>
      <c r="H46" s="209" t="s">
        <v>752</v>
      </c>
      <c r="I46" s="209" t="s">
        <v>783</v>
      </c>
    </row>
    <row r="47" spans="1:9" ht="12.75">
      <c r="A47" s="305">
        <v>134</v>
      </c>
      <c r="B47" s="305" t="s">
        <v>477</v>
      </c>
      <c r="C47" s="308">
        <v>34615</v>
      </c>
      <c r="D47" s="308">
        <v>0</v>
      </c>
      <c r="E47" s="308">
        <v>34615</v>
      </c>
      <c r="F47" s="308">
        <v>22604.92</v>
      </c>
      <c r="G47" s="306">
        <f aca="true" t="shared" si="3" ref="G47:G53">$F47-$C47</f>
        <v>-12010.080000000002</v>
      </c>
      <c r="H47" s="309">
        <f aca="true" t="shared" si="4" ref="H47:H53">$F47/$C47</f>
        <v>0.6530382782030911</v>
      </c>
      <c r="I47" s="306">
        <f aca="true" t="shared" si="5" ref="I47:I53">$F47-$E47</f>
        <v>-12010.080000000002</v>
      </c>
    </row>
    <row r="48" spans="1:9" ht="12.75">
      <c r="A48" s="156">
        <v>164</v>
      </c>
      <c r="B48" s="156" t="s">
        <v>478</v>
      </c>
      <c r="C48" s="216">
        <f>SUM('Budget Draft'!C45)</f>
        <v>155000</v>
      </c>
      <c r="D48" s="216">
        <v>0</v>
      </c>
      <c r="E48" s="216">
        <v>100</v>
      </c>
      <c r="F48" s="216">
        <v>155000</v>
      </c>
      <c r="G48" s="192">
        <f t="shared" si="3"/>
        <v>0</v>
      </c>
      <c r="H48" s="217">
        <f t="shared" si="4"/>
        <v>1</v>
      </c>
      <c r="I48" s="192">
        <f t="shared" si="5"/>
        <v>154900</v>
      </c>
    </row>
    <row r="49" spans="1:9" ht="12.75">
      <c r="A49" s="305">
        <v>165</v>
      </c>
      <c r="B49" s="305" t="s">
        <v>479</v>
      </c>
      <c r="C49" s="308">
        <f>SUM('Budget Draft'!C46)</f>
        <v>169000</v>
      </c>
      <c r="D49" s="308">
        <v>0</v>
      </c>
      <c r="E49" s="308">
        <v>0</v>
      </c>
      <c r="F49" s="308">
        <v>169000</v>
      </c>
      <c r="G49" s="306">
        <f t="shared" si="3"/>
        <v>0</v>
      </c>
      <c r="H49" s="309">
        <f t="shared" si="4"/>
        <v>1</v>
      </c>
      <c r="I49" s="306">
        <f t="shared" si="5"/>
        <v>169000</v>
      </c>
    </row>
    <row r="50" spans="1:9" ht="12.75">
      <c r="A50" s="156">
        <v>500</v>
      </c>
      <c r="B50" s="156" t="s">
        <v>750</v>
      </c>
      <c r="C50" s="192">
        <v>308491</v>
      </c>
      <c r="D50" s="192">
        <v>0</v>
      </c>
      <c r="E50" s="192">
        <v>308491</v>
      </c>
      <c r="F50" s="192">
        <v>320000</v>
      </c>
      <c r="G50" s="192">
        <f t="shared" si="3"/>
        <v>11509</v>
      </c>
      <c r="H50" s="217">
        <f t="shared" si="4"/>
        <v>1.0373074092923293</v>
      </c>
      <c r="I50" s="192">
        <f>$F50-$E50</f>
        <v>11509</v>
      </c>
    </row>
    <row r="51" spans="1:9" ht="12.75">
      <c r="A51" s="156">
        <v>800</v>
      </c>
      <c r="B51" s="156" t="s">
        <v>902</v>
      </c>
      <c r="C51" s="192"/>
      <c r="D51" s="192"/>
      <c r="E51" s="192"/>
      <c r="F51" s="192">
        <v>75000</v>
      </c>
      <c r="G51" s="192">
        <f t="shared" si="3"/>
        <v>75000</v>
      </c>
      <c r="H51" s="399" t="e">
        <f t="shared" si="4"/>
        <v>#DIV/0!</v>
      </c>
      <c r="I51" s="192">
        <f>$F51-$E51</f>
        <v>75000</v>
      </c>
    </row>
    <row r="52" spans="1:9" ht="12.75">
      <c r="A52" s="305">
        <v>166</v>
      </c>
      <c r="B52" s="305" t="s">
        <v>480</v>
      </c>
      <c r="C52" s="306">
        <v>10000</v>
      </c>
      <c r="D52" s="306">
        <v>4700</v>
      </c>
      <c r="E52" s="306">
        <v>4700</v>
      </c>
      <c r="F52" s="306">
        <f>ACT166!L1</f>
        <v>5000</v>
      </c>
      <c r="G52" s="306">
        <f t="shared" si="3"/>
        <v>-5000</v>
      </c>
      <c r="H52" s="309">
        <f t="shared" si="4"/>
        <v>0.5</v>
      </c>
      <c r="I52" s="306">
        <f t="shared" si="5"/>
        <v>300</v>
      </c>
    </row>
    <row r="53" spans="1:9" ht="12.75">
      <c r="A53" s="220" t="s">
        <v>481</v>
      </c>
      <c r="B53" s="156"/>
      <c r="C53" s="221">
        <f>SUM(C47:C52)</f>
        <v>677106</v>
      </c>
      <c r="D53" s="221">
        <f>SUM(D47:D52)</f>
        <v>4700</v>
      </c>
      <c r="E53" s="221">
        <f>SUM(E47:E50)</f>
        <v>343206</v>
      </c>
      <c r="F53" s="221">
        <f>SUM(F47:F52)</f>
        <v>746604.9199999999</v>
      </c>
      <c r="G53" s="221">
        <f t="shared" si="3"/>
        <v>69498.91999999993</v>
      </c>
      <c r="H53" s="222">
        <f t="shared" si="4"/>
        <v>1.1026411226602628</v>
      </c>
      <c r="I53" s="221">
        <f t="shared" si="5"/>
        <v>403398.9199999999</v>
      </c>
    </row>
    <row r="54" spans="1:9" ht="12.75">
      <c r="A54" s="220"/>
      <c r="B54" s="156"/>
      <c r="C54" s="221"/>
      <c r="D54" s="221"/>
      <c r="E54" s="221"/>
      <c r="F54" s="221"/>
      <c r="G54" s="221"/>
      <c r="H54" s="222"/>
      <c r="I54" s="221"/>
    </row>
    <row r="55" spans="1:6" ht="12.75">
      <c r="A55" s="156"/>
      <c r="B55" s="156"/>
      <c r="C55" s="156"/>
      <c r="D55" s="156"/>
      <c r="E55" s="156"/>
      <c r="F55" s="156"/>
    </row>
    <row r="56" spans="1:9" ht="12.75">
      <c r="A56" s="224" t="s">
        <v>482</v>
      </c>
      <c r="B56" s="156"/>
      <c r="C56" s="223"/>
      <c r="D56" s="223"/>
      <c r="E56" s="223"/>
      <c r="F56" s="223"/>
      <c r="G56" s="156"/>
      <c r="H56" s="89"/>
      <c r="I56" s="156"/>
    </row>
    <row r="57" spans="1:9" ht="12.75">
      <c r="A57" s="156"/>
      <c r="B57" s="156"/>
      <c r="C57" s="156"/>
      <c r="D57" s="156"/>
      <c r="E57" s="156"/>
      <c r="F57" s="156"/>
      <c r="G57" s="156"/>
      <c r="H57" s="156"/>
      <c r="I57" s="156"/>
    </row>
    <row r="58" spans="1:9" ht="12.75">
      <c r="A58" s="156"/>
      <c r="B58" s="156"/>
      <c r="C58" s="207">
        <v>2015</v>
      </c>
      <c r="D58" s="207">
        <v>2015</v>
      </c>
      <c r="E58" s="207">
        <v>2015</v>
      </c>
      <c r="F58" s="207">
        <v>2016</v>
      </c>
      <c r="G58" s="207" t="s">
        <v>442</v>
      </c>
      <c r="H58" s="207" t="s">
        <v>443</v>
      </c>
      <c r="I58" s="207" t="s">
        <v>442</v>
      </c>
    </row>
    <row r="59" spans="1:9" ht="12.75">
      <c r="A59" s="156"/>
      <c r="B59" s="224" t="s">
        <v>454</v>
      </c>
      <c r="C59" s="209" t="s">
        <v>445</v>
      </c>
      <c r="D59" s="209" t="s">
        <v>910</v>
      </c>
      <c r="E59" s="209" t="s">
        <v>447</v>
      </c>
      <c r="F59" s="209" t="s">
        <v>445</v>
      </c>
      <c r="G59" s="209" t="s">
        <v>752</v>
      </c>
      <c r="H59" s="209" t="s">
        <v>752</v>
      </c>
      <c r="I59" s="209" t="s">
        <v>783</v>
      </c>
    </row>
    <row r="60" spans="1:9" ht="12.75">
      <c r="A60" s="305">
        <v>111</v>
      </c>
      <c r="B60" s="305" t="s">
        <v>483</v>
      </c>
      <c r="C60" s="308">
        <v>485000</v>
      </c>
      <c r="D60" s="308">
        <v>271819</v>
      </c>
      <c r="E60" s="308">
        <v>437556</v>
      </c>
      <c r="F60" s="308">
        <f>SUM('Budget Draft'!F58)</f>
        <v>490427</v>
      </c>
      <c r="G60" s="306">
        <f>$F60-$C60</f>
        <v>5427</v>
      </c>
      <c r="H60" s="309">
        <f>$F60/$C60</f>
        <v>1.0111896907216495</v>
      </c>
      <c r="I60" s="306">
        <f>$F60-$E60</f>
        <v>52871</v>
      </c>
    </row>
    <row r="61" spans="1:9" ht="12.75">
      <c r="A61" s="156">
        <v>113</v>
      </c>
      <c r="B61" s="156" t="s">
        <v>484</v>
      </c>
      <c r="C61" s="216">
        <v>250348</v>
      </c>
      <c r="D61" s="216">
        <v>136218</v>
      </c>
      <c r="E61" s="216">
        <v>203206</v>
      </c>
      <c r="F61" s="216">
        <f>SUM('Budget Draft'!F59)</f>
        <v>251118</v>
      </c>
      <c r="G61" s="192">
        <f>$F61-$C61</f>
        <v>770</v>
      </c>
      <c r="H61" s="217">
        <f>$F61/$C61</f>
        <v>1.0030757185997092</v>
      </c>
      <c r="I61" s="192">
        <f>$F61-$E61</f>
        <v>47912</v>
      </c>
    </row>
    <row r="62" spans="1:9" ht="12.75">
      <c r="A62" s="305"/>
      <c r="B62" s="305"/>
      <c r="C62" s="308"/>
      <c r="D62" s="308"/>
      <c r="E62" s="308"/>
      <c r="F62" s="308"/>
      <c r="G62" s="306"/>
      <c r="H62" s="309"/>
      <c r="I62" s="306"/>
    </row>
    <row r="63" spans="1:9" ht="12.75">
      <c r="A63" s="220" t="s">
        <v>481</v>
      </c>
      <c r="B63" s="156"/>
      <c r="C63" s="239">
        <f>SUM(C60:C61)</f>
        <v>735348</v>
      </c>
      <c r="D63" s="221">
        <f>SUM(D60:D61)</f>
        <v>408037</v>
      </c>
      <c r="E63" s="221">
        <f>SUM(E60:E61)</f>
        <v>640762</v>
      </c>
      <c r="F63" s="239">
        <f>SUM(F60:F61)</f>
        <v>741545</v>
      </c>
      <c r="G63" s="221">
        <f>$F63-$C63</f>
        <v>6197</v>
      </c>
      <c r="H63" s="222">
        <f>$F63/$C63</f>
        <v>1.0084273024472767</v>
      </c>
      <c r="I63" s="221">
        <f>$F63-$E63</f>
        <v>100783</v>
      </c>
    </row>
    <row r="64" spans="2:8" ht="12.75">
      <c r="B64" s="156"/>
      <c r="C64" s="192"/>
      <c r="D64" s="192"/>
      <c r="E64" s="192"/>
      <c r="F64" s="192"/>
      <c r="H64" s="222"/>
    </row>
    <row r="65" spans="1:9" ht="12.75">
      <c r="A65" s="156"/>
      <c r="B65" s="156"/>
      <c r="C65" s="156"/>
      <c r="D65" s="156"/>
      <c r="E65" s="156"/>
      <c r="F65" s="156"/>
      <c r="G65" s="156"/>
      <c r="H65" s="222"/>
      <c r="I65" s="156"/>
    </row>
    <row r="66" spans="1:9" ht="12.75">
      <c r="A66" s="240" t="s">
        <v>485</v>
      </c>
      <c r="B66" s="241"/>
      <c r="C66" s="242">
        <f>SUM(C40,C53,C63)</f>
        <v>1832618</v>
      </c>
      <c r="D66" s="324">
        <f>SUM(D40,D53,D63)</f>
        <v>588420</v>
      </c>
      <c r="E66" s="324">
        <f>SUM(E40,E53,E63)</f>
        <v>1373326.15</v>
      </c>
      <c r="F66" s="242">
        <f>SUM(F40,F53,F63)</f>
        <v>1931718.92</v>
      </c>
      <c r="G66" s="242">
        <f>SUM($G29,$G53,$G63)</f>
        <v>77095.91999999993</v>
      </c>
      <c r="H66" s="243">
        <f>$F66/$C66</f>
        <v>1.0540761468020068</v>
      </c>
      <c r="I66" s="242">
        <f>SUM($I29,$I53,$I63)</f>
        <v>505581.9199999999</v>
      </c>
    </row>
    <row r="67" spans="1:9" ht="12.75">
      <c r="A67" s="156"/>
      <c r="B67" s="156"/>
      <c r="C67" s="192"/>
      <c r="D67" s="192"/>
      <c r="E67" s="192"/>
      <c r="F67" s="192"/>
      <c r="G67" s="156"/>
      <c r="H67" s="156"/>
      <c r="I67" s="156"/>
    </row>
    <row r="68" spans="1:9" ht="12.75">
      <c r="A68" s="156"/>
      <c r="B68" s="156"/>
      <c r="C68" s="192"/>
      <c r="D68" s="192"/>
      <c r="E68" s="192"/>
      <c r="F68" s="192">
        <f>SUM(F9-F66)</f>
        <v>0</v>
      </c>
      <c r="G68" s="156"/>
      <c r="H68" s="156"/>
      <c r="I68" s="156"/>
    </row>
  </sheetData>
  <sheetProtection/>
  <mergeCells count="2">
    <mergeCell ref="A1:I1"/>
    <mergeCell ref="A43:B43"/>
  </mergeCells>
  <printOptions gridLines="1"/>
  <pageMargins left="0.7" right="0.7" top="0.75" bottom="0.75" header="0.3" footer="0.3"/>
  <pageSetup orientation="landscape" r:id="rId1"/>
  <headerFooter>
    <oddHeader>&amp;C&amp;"Arial,Bold"&amp;14 2016 Budget - January 2016 Adjustments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51" sqref="A51:IV51"/>
    </sheetView>
  </sheetViews>
  <sheetFormatPr defaultColWidth="9.140625" defaultRowHeight="12.75"/>
  <cols>
    <col min="1" max="1" width="27.00390625" style="0" customWidth="1"/>
    <col min="3" max="3" width="13.00390625" style="0" customWidth="1"/>
    <col min="4" max="4" width="1.7109375" style="0" customWidth="1"/>
    <col min="6" max="6" width="13.140625" style="0" customWidth="1"/>
    <col min="7" max="7" width="1.7109375" style="0" customWidth="1"/>
    <col min="9" max="9" width="12.421875" style="0" customWidth="1"/>
    <col min="10" max="10" width="1.7109375" style="0" customWidth="1"/>
    <col min="11" max="11" width="8.8515625" style="0" customWidth="1"/>
    <col min="12" max="12" width="12.421875" style="0" customWidth="1"/>
    <col min="13" max="13" width="12.140625" style="0" bestFit="1" customWidth="1"/>
  </cols>
  <sheetData>
    <row r="1" spans="1:12" ht="15.75">
      <c r="A1" s="48" t="s">
        <v>376</v>
      </c>
      <c r="I1" s="49"/>
      <c r="K1" s="63"/>
      <c r="L1" s="197">
        <f>SUM(C73)</f>
        <v>4933</v>
      </c>
    </row>
    <row r="3" spans="1:12" ht="12.75">
      <c r="A3" s="50" t="s">
        <v>15</v>
      </c>
      <c r="B3" s="50" t="s">
        <v>754</v>
      </c>
      <c r="C3" s="50" t="s">
        <v>755</v>
      </c>
      <c r="D3" s="71"/>
      <c r="E3" s="50" t="s">
        <v>640</v>
      </c>
      <c r="F3" s="50" t="s">
        <v>656</v>
      </c>
      <c r="H3" s="50" t="s">
        <v>543</v>
      </c>
      <c r="I3" s="50" t="s">
        <v>563</v>
      </c>
      <c r="K3" s="50" t="s">
        <v>373</v>
      </c>
      <c r="L3" s="50" t="s">
        <v>403</v>
      </c>
    </row>
    <row r="4" ht="12.75">
      <c r="D4" s="53"/>
    </row>
    <row r="5" spans="1:12" ht="12.75">
      <c r="A5" s="72" t="s">
        <v>66</v>
      </c>
      <c r="B5" s="90" t="s">
        <v>67</v>
      </c>
      <c r="C5" s="74">
        <v>12</v>
      </c>
      <c r="D5" s="82"/>
      <c r="E5" s="90" t="s">
        <v>67</v>
      </c>
      <c r="F5" s="74">
        <v>12</v>
      </c>
      <c r="H5" s="90" t="s">
        <v>67</v>
      </c>
      <c r="I5" s="74">
        <v>12</v>
      </c>
      <c r="K5" s="90" t="s">
        <v>67</v>
      </c>
      <c r="L5" s="74">
        <v>12</v>
      </c>
    </row>
    <row r="6" spans="1:12" ht="12.75">
      <c r="A6" s="72" t="s">
        <v>69</v>
      </c>
      <c r="B6" s="90">
        <v>24</v>
      </c>
      <c r="C6" s="74">
        <v>20</v>
      </c>
      <c r="D6" s="82"/>
      <c r="E6" s="90">
        <v>24</v>
      </c>
      <c r="F6" s="74">
        <v>20</v>
      </c>
      <c r="H6" s="90">
        <v>24</v>
      </c>
      <c r="I6" s="74">
        <v>20</v>
      </c>
      <c r="K6" s="90">
        <v>24</v>
      </c>
      <c r="L6" s="74">
        <v>20</v>
      </c>
    </row>
    <row r="7" spans="1:12" ht="12.75">
      <c r="A7" s="72" t="s">
        <v>70</v>
      </c>
      <c r="B7" s="90" t="s">
        <v>68</v>
      </c>
      <c r="C7" s="74">
        <v>20</v>
      </c>
      <c r="D7" s="82"/>
      <c r="E7" s="90" t="s">
        <v>68</v>
      </c>
      <c r="F7" s="74">
        <v>20</v>
      </c>
      <c r="H7" s="90" t="s">
        <v>68</v>
      </c>
      <c r="I7" s="74">
        <v>20</v>
      </c>
      <c r="K7" s="90" t="s">
        <v>68</v>
      </c>
      <c r="L7" s="74">
        <v>20</v>
      </c>
    </row>
    <row r="8" spans="1:12" ht="12.75">
      <c r="A8" s="72" t="s">
        <v>71</v>
      </c>
      <c r="B8" s="90" t="s">
        <v>68</v>
      </c>
      <c r="C8" s="74">
        <v>20</v>
      </c>
      <c r="D8" s="82"/>
      <c r="E8" s="90" t="s">
        <v>68</v>
      </c>
      <c r="F8" s="74">
        <v>20</v>
      </c>
      <c r="H8" s="90" t="s">
        <v>68</v>
      </c>
      <c r="I8" s="74">
        <v>20</v>
      </c>
      <c r="K8" s="90" t="s">
        <v>68</v>
      </c>
      <c r="L8" s="74">
        <v>20</v>
      </c>
    </row>
    <row r="9" spans="1:12" ht="12.75">
      <c r="A9" s="72" t="s">
        <v>72</v>
      </c>
      <c r="B9" s="90" t="s">
        <v>73</v>
      </c>
      <c r="C9" s="74">
        <v>75</v>
      </c>
      <c r="D9" s="82"/>
      <c r="E9" s="90" t="s">
        <v>73</v>
      </c>
      <c r="F9" s="74">
        <v>75</v>
      </c>
      <c r="H9" s="90" t="s">
        <v>73</v>
      </c>
      <c r="I9" s="74">
        <v>75</v>
      </c>
      <c r="K9" s="90" t="s">
        <v>73</v>
      </c>
      <c r="L9" s="74">
        <v>75</v>
      </c>
    </row>
    <row r="10" spans="1:12" ht="12.75">
      <c r="A10" s="72" t="s">
        <v>74</v>
      </c>
      <c r="B10" s="90">
        <v>10</v>
      </c>
      <c r="C10" s="74">
        <v>300</v>
      </c>
      <c r="D10" s="82"/>
      <c r="E10" s="90">
        <v>15</v>
      </c>
      <c r="F10" s="74">
        <v>200</v>
      </c>
      <c r="H10" s="90">
        <v>15</v>
      </c>
      <c r="I10" s="74">
        <v>200</v>
      </c>
      <c r="K10" s="90">
        <v>15</v>
      </c>
      <c r="L10" s="74">
        <v>200</v>
      </c>
    </row>
    <row r="11" spans="1:12" ht="12.75">
      <c r="A11" s="72" t="s">
        <v>75</v>
      </c>
      <c r="B11" s="90">
        <v>15</v>
      </c>
      <c r="C11" s="74">
        <v>0</v>
      </c>
      <c r="D11" s="82"/>
      <c r="E11" s="90">
        <v>15</v>
      </c>
      <c r="F11" s="74">
        <v>45</v>
      </c>
      <c r="H11" s="90">
        <v>15</v>
      </c>
      <c r="I11" s="74">
        <v>45</v>
      </c>
      <c r="K11" s="90">
        <v>15</v>
      </c>
      <c r="L11" s="74">
        <v>45</v>
      </c>
    </row>
    <row r="12" spans="1:12" ht="12.75">
      <c r="A12" s="72" t="s">
        <v>76</v>
      </c>
      <c r="B12" s="90" t="s">
        <v>77</v>
      </c>
      <c r="C12" s="74">
        <v>60</v>
      </c>
      <c r="D12" s="82"/>
      <c r="E12" s="90" t="s">
        <v>77</v>
      </c>
      <c r="F12" s="74">
        <v>60</v>
      </c>
      <c r="H12" s="90" t="s">
        <v>77</v>
      </c>
      <c r="I12" s="74">
        <v>60</v>
      </c>
      <c r="K12" s="90" t="s">
        <v>77</v>
      </c>
      <c r="L12" s="74">
        <v>60</v>
      </c>
    </row>
    <row r="13" spans="1:12" ht="12.75">
      <c r="A13" s="72" t="s">
        <v>575</v>
      </c>
      <c r="B13" s="90"/>
      <c r="C13" s="74">
        <v>90</v>
      </c>
      <c r="D13" s="82"/>
      <c r="E13" s="90"/>
      <c r="F13" s="74">
        <v>145</v>
      </c>
      <c r="H13" s="90"/>
      <c r="I13" s="74">
        <v>145</v>
      </c>
      <c r="K13" s="90"/>
      <c r="L13" s="74"/>
    </row>
    <row r="14" spans="1:12" ht="12.75">
      <c r="A14" s="72" t="s">
        <v>526</v>
      </c>
      <c r="B14" s="90"/>
      <c r="C14" s="74">
        <v>350</v>
      </c>
      <c r="D14" s="82"/>
      <c r="E14" s="90"/>
      <c r="F14" s="74">
        <v>350</v>
      </c>
      <c r="H14" s="90"/>
      <c r="I14" s="74">
        <v>350</v>
      </c>
      <c r="K14" s="90"/>
      <c r="L14" s="74">
        <v>350</v>
      </c>
    </row>
    <row r="15" spans="1:12" ht="12.75">
      <c r="A15" s="72" t="s">
        <v>574</v>
      </c>
      <c r="B15" s="90"/>
      <c r="C15" s="74">
        <v>620</v>
      </c>
      <c r="D15" s="82"/>
      <c r="E15" s="90"/>
      <c r="F15" s="74">
        <v>620</v>
      </c>
      <c r="H15" s="90"/>
      <c r="I15" s="74">
        <v>620</v>
      </c>
      <c r="K15" s="90"/>
      <c r="L15" s="74"/>
    </row>
    <row r="16" spans="1:12" ht="12.75">
      <c r="A16" s="72" t="s">
        <v>78</v>
      </c>
      <c r="B16" s="90"/>
      <c r="C16" s="74">
        <v>0</v>
      </c>
      <c r="D16" s="82"/>
      <c r="E16" s="90"/>
      <c r="F16" s="74">
        <v>0</v>
      </c>
      <c r="H16" s="90"/>
      <c r="I16" s="74">
        <v>0</v>
      </c>
      <c r="K16" s="90"/>
      <c r="L16" s="74">
        <v>0</v>
      </c>
    </row>
    <row r="17" spans="1:12" ht="12.75">
      <c r="A17" s="72" t="s">
        <v>79</v>
      </c>
      <c r="B17" s="90" t="s">
        <v>80</v>
      </c>
      <c r="C17" s="74">
        <v>50</v>
      </c>
      <c r="D17" s="82"/>
      <c r="E17" s="90" t="s">
        <v>80</v>
      </c>
      <c r="F17" s="74">
        <v>50</v>
      </c>
      <c r="H17" s="90" t="s">
        <v>80</v>
      </c>
      <c r="I17" s="74">
        <v>50</v>
      </c>
      <c r="K17" s="90" t="s">
        <v>80</v>
      </c>
      <c r="L17" s="74">
        <v>50</v>
      </c>
    </row>
    <row r="18" spans="1:12" ht="12.75">
      <c r="A18" s="72" t="s">
        <v>82</v>
      </c>
      <c r="B18" s="90" t="s">
        <v>27</v>
      </c>
      <c r="C18" s="74">
        <v>15</v>
      </c>
      <c r="D18" s="82"/>
      <c r="E18" s="90" t="s">
        <v>27</v>
      </c>
      <c r="F18" s="74">
        <v>15</v>
      </c>
      <c r="H18" s="90" t="s">
        <v>27</v>
      </c>
      <c r="I18" s="74">
        <v>15</v>
      </c>
      <c r="K18" s="90" t="s">
        <v>27</v>
      </c>
      <c r="L18" s="74">
        <v>15</v>
      </c>
    </row>
    <row r="19" spans="1:12" ht="12.75">
      <c r="A19" s="72" t="s">
        <v>83</v>
      </c>
      <c r="B19" s="90" t="s">
        <v>68</v>
      </c>
      <c r="C19" s="91">
        <v>20</v>
      </c>
      <c r="D19" s="82"/>
      <c r="E19" s="90" t="s">
        <v>68</v>
      </c>
      <c r="F19" s="91">
        <v>20</v>
      </c>
      <c r="H19" s="90" t="s">
        <v>68</v>
      </c>
      <c r="I19" s="91">
        <v>20</v>
      </c>
      <c r="K19" s="90" t="s">
        <v>68</v>
      </c>
      <c r="L19" s="91">
        <v>20</v>
      </c>
    </row>
    <row r="20" spans="1:12" ht="12.75">
      <c r="A20" s="72" t="s">
        <v>84</v>
      </c>
      <c r="B20" s="90">
        <v>10</v>
      </c>
      <c r="C20" s="91">
        <v>100</v>
      </c>
      <c r="D20" s="82"/>
      <c r="E20" s="90">
        <v>10</v>
      </c>
      <c r="F20" s="91">
        <v>100</v>
      </c>
      <c r="H20" s="90">
        <v>10</v>
      </c>
      <c r="I20" s="91">
        <v>100</v>
      </c>
      <c r="K20" s="90">
        <v>10</v>
      </c>
      <c r="L20" s="91">
        <v>100</v>
      </c>
    </row>
    <row r="21" spans="1:12" ht="12.75">
      <c r="A21" s="380" t="s">
        <v>868</v>
      </c>
      <c r="B21" s="381">
        <v>4</v>
      </c>
      <c r="C21" s="382">
        <v>100</v>
      </c>
      <c r="D21" s="82"/>
      <c r="E21" s="90"/>
      <c r="F21" s="91"/>
      <c r="H21" s="90"/>
      <c r="I21" s="91"/>
      <c r="K21" s="90"/>
      <c r="L21" s="91"/>
    </row>
    <row r="22" spans="1:12" ht="12.75">
      <c r="A22" s="72" t="s">
        <v>85</v>
      </c>
      <c r="B22" s="90" t="s">
        <v>68</v>
      </c>
      <c r="C22" s="91">
        <v>100</v>
      </c>
      <c r="D22" s="82"/>
      <c r="E22" s="90" t="s">
        <v>68</v>
      </c>
      <c r="F22" s="91">
        <v>100</v>
      </c>
      <c r="H22" s="90" t="s">
        <v>68</v>
      </c>
      <c r="I22" s="91">
        <v>100</v>
      </c>
      <c r="K22" s="90" t="s">
        <v>68</v>
      </c>
      <c r="L22" s="91">
        <v>100</v>
      </c>
    </row>
    <row r="23" spans="1:12" ht="12.75">
      <c r="A23" s="72" t="s">
        <v>86</v>
      </c>
      <c r="B23" s="90" t="s">
        <v>27</v>
      </c>
      <c r="C23" s="91">
        <v>10</v>
      </c>
      <c r="D23" s="82"/>
      <c r="E23" s="90" t="s">
        <v>27</v>
      </c>
      <c r="F23" s="91">
        <v>10</v>
      </c>
      <c r="H23" s="90" t="s">
        <v>27</v>
      </c>
      <c r="I23" s="91">
        <v>10</v>
      </c>
      <c r="K23" s="90" t="s">
        <v>27</v>
      </c>
      <c r="L23" s="91">
        <v>10</v>
      </c>
    </row>
    <row r="24" spans="1:12" ht="12.75">
      <c r="A24" s="72" t="s">
        <v>87</v>
      </c>
      <c r="B24" s="90"/>
      <c r="C24" s="91">
        <v>35</v>
      </c>
      <c r="D24" s="82"/>
      <c r="E24" s="90"/>
      <c r="F24" s="91">
        <v>35</v>
      </c>
      <c r="H24" s="90"/>
      <c r="I24" s="91">
        <v>35</v>
      </c>
      <c r="K24" s="90"/>
      <c r="L24" s="91">
        <v>35</v>
      </c>
    </row>
    <row r="25" spans="1:12" ht="12.75">
      <c r="A25" s="72" t="s">
        <v>88</v>
      </c>
      <c r="B25" s="90"/>
      <c r="C25" s="91">
        <v>35</v>
      </c>
      <c r="D25" s="82"/>
      <c r="E25" s="90"/>
      <c r="F25" s="91">
        <v>35</v>
      </c>
      <c r="H25" s="90"/>
      <c r="I25" s="91">
        <v>35</v>
      </c>
      <c r="K25" s="90"/>
      <c r="L25" s="91">
        <v>35</v>
      </c>
    </row>
    <row r="26" spans="1:12" ht="12.75">
      <c r="A26" s="72" t="s">
        <v>89</v>
      </c>
      <c r="B26" s="90" t="s">
        <v>90</v>
      </c>
      <c r="C26" s="74">
        <v>40</v>
      </c>
      <c r="D26" s="82"/>
      <c r="E26" s="90" t="s">
        <v>90</v>
      </c>
      <c r="F26" s="74">
        <v>40</v>
      </c>
      <c r="H26" s="90" t="s">
        <v>90</v>
      </c>
      <c r="I26" s="74">
        <v>40</v>
      </c>
      <c r="K26" s="90" t="s">
        <v>90</v>
      </c>
      <c r="L26" s="74">
        <v>40</v>
      </c>
    </row>
    <row r="27" spans="1:12" ht="12.75">
      <c r="A27" s="72" t="s">
        <v>91</v>
      </c>
      <c r="B27" s="90" t="s">
        <v>81</v>
      </c>
      <c r="C27" s="74">
        <v>30</v>
      </c>
      <c r="D27" s="82"/>
      <c r="E27" s="90" t="s">
        <v>81</v>
      </c>
      <c r="F27" s="74">
        <v>30</v>
      </c>
      <c r="H27" s="90" t="s">
        <v>81</v>
      </c>
      <c r="I27" s="74">
        <v>30</v>
      </c>
      <c r="K27" s="90" t="s">
        <v>81</v>
      </c>
      <c r="L27" s="74">
        <v>30</v>
      </c>
    </row>
    <row r="28" spans="1:12" ht="12.75">
      <c r="A28" s="72" t="s">
        <v>92</v>
      </c>
      <c r="B28" s="90">
        <v>24</v>
      </c>
      <c r="C28" s="74">
        <v>14</v>
      </c>
      <c r="D28" s="82"/>
      <c r="E28" s="90">
        <v>24</v>
      </c>
      <c r="F28" s="74">
        <v>14</v>
      </c>
      <c r="H28" s="90">
        <v>24</v>
      </c>
      <c r="I28" s="74">
        <v>14</v>
      </c>
      <c r="K28" s="90">
        <v>24</v>
      </c>
      <c r="L28" s="74">
        <v>14</v>
      </c>
    </row>
    <row r="29" spans="1:12" ht="12.75">
      <c r="A29" s="72" t="s">
        <v>93</v>
      </c>
      <c r="B29" s="90">
        <v>24</v>
      </c>
      <c r="C29" s="74">
        <v>20</v>
      </c>
      <c r="D29" s="82"/>
      <c r="E29" s="90">
        <v>24</v>
      </c>
      <c r="F29" s="74">
        <v>20</v>
      </c>
      <c r="H29" s="90">
        <v>24</v>
      </c>
      <c r="I29" s="74">
        <v>20</v>
      </c>
      <c r="K29" s="90">
        <v>24</v>
      </c>
      <c r="L29" s="74">
        <v>20</v>
      </c>
    </row>
    <row r="30" spans="1:12" ht="12.75">
      <c r="A30" s="72" t="s">
        <v>94</v>
      </c>
      <c r="B30" s="90" t="s">
        <v>68</v>
      </c>
      <c r="C30" s="74">
        <v>8</v>
      </c>
      <c r="D30" s="82"/>
      <c r="E30" s="90" t="s">
        <v>68</v>
      </c>
      <c r="F30" s="74">
        <v>8</v>
      </c>
      <c r="H30" s="90" t="s">
        <v>68</v>
      </c>
      <c r="I30" s="74">
        <v>8</v>
      </c>
      <c r="K30" s="90" t="s">
        <v>68</v>
      </c>
      <c r="L30" s="74">
        <v>8</v>
      </c>
    </row>
    <row r="31" spans="1:12" ht="12.75">
      <c r="A31" s="72" t="s">
        <v>95</v>
      </c>
      <c r="B31" s="90">
        <v>12</v>
      </c>
      <c r="C31" s="74">
        <v>9</v>
      </c>
      <c r="D31" s="82"/>
      <c r="E31" s="90">
        <v>12</v>
      </c>
      <c r="F31" s="74">
        <v>9</v>
      </c>
      <c r="H31" s="90">
        <v>12</v>
      </c>
      <c r="I31" s="74">
        <v>9</v>
      </c>
      <c r="K31" s="90">
        <v>12</v>
      </c>
      <c r="L31" s="74">
        <v>9</v>
      </c>
    </row>
    <row r="32" spans="1:12" ht="12.75">
      <c r="A32" s="72" t="s">
        <v>96</v>
      </c>
      <c r="B32" s="90">
        <v>12</v>
      </c>
      <c r="C32" s="74">
        <v>6</v>
      </c>
      <c r="D32" s="82"/>
      <c r="E32" s="90">
        <v>12</v>
      </c>
      <c r="F32" s="74">
        <v>6</v>
      </c>
      <c r="H32" s="90">
        <v>12</v>
      </c>
      <c r="I32" s="74">
        <v>6</v>
      </c>
      <c r="K32" s="90">
        <v>12</v>
      </c>
      <c r="L32" s="74">
        <v>6</v>
      </c>
    </row>
    <row r="33" spans="1:12" ht="12.75">
      <c r="A33" s="72" t="s">
        <v>97</v>
      </c>
      <c r="B33" s="90">
        <v>12</v>
      </c>
      <c r="C33" s="74">
        <v>9</v>
      </c>
      <c r="D33" s="82"/>
      <c r="E33" s="90">
        <v>12</v>
      </c>
      <c r="F33" s="74">
        <v>9</v>
      </c>
      <c r="H33" s="90">
        <v>12</v>
      </c>
      <c r="I33" s="74">
        <v>9</v>
      </c>
      <c r="K33" s="90">
        <v>12</v>
      </c>
      <c r="L33" s="74">
        <v>9</v>
      </c>
    </row>
    <row r="34" spans="1:12" ht="12.75">
      <c r="A34" s="72" t="s">
        <v>98</v>
      </c>
      <c r="B34" s="90" t="s">
        <v>68</v>
      </c>
      <c r="C34" s="74">
        <v>200</v>
      </c>
      <c r="D34" s="82"/>
      <c r="E34" s="90" t="s">
        <v>68</v>
      </c>
      <c r="F34" s="74">
        <v>200</v>
      </c>
      <c r="H34" s="90" t="s">
        <v>68</v>
      </c>
      <c r="I34" s="74">
        <v>200</v>
      </c>
      <c r="K34" s="90" t="s">
        <v>68</v>
      </c>
      <c r="L34" s="74">
        <v>200</v>
      </c>
    </row>
    <row r="35" spans="1:12" ht="12.75">
      <c r="A35" s="72" t="s">
        <v>99</v>
      </c>
      <c r="B35" s="90" t="s">
        <v>68</v>
      </c>
      <c r="C35" s="74">
        <v>20</v>
      </c>
      <c r="D35" s="82"/>
      <c r="E35" s="90" t="s">
        <v>68</v>
      </c>
      <c r="F35" s="74">
        <v>20</v>
      </c>
      <c r="H35" s="90" t="s">
        <v>68</v>
      </c>
      <c r="I35" s="74">
        <v>20</v>
      </c>
      <c r="K35" s="90" t="s">
        <v>68</v>
      </c>
      <c r="L35" s="74">
        <v>20</v>
      </c>
    </row>
    <row r="36" spans="1:12" ht="12.75">
      <c r="A36" s="72" t="s">
        <v>100</v>
      </c>
      <c r="B36" s="90" t="s">
        <v>101</v>
      </c>
      <c r="C36" s="74">
        <v>10</v>
      </c>
      <c r="D36" s="82"/>
      <c r="E36" s="90" t="s">
        <v>101</v>
      </c>
      <c r="F36" s="74">
        <v>10</v>
      </c>
      <c r="H36" s="90" t="s">
        <v>101</v>
      </c>
      <c r="I36" s="74">
        <v>10</v>
      </c>
      <c r="K36" s="90" t="s">
        <v>101</v>
      </c>
      <c r="L36" s="74">
        <v>10</v>
      </c>
    </row>
    <row r="37" spans="1:12" ht="12.75">
      <c r="A37" s="72" t="s">
        <v>102</v>
      </c>
      <c r="B37" s="90" t="s">
        <v>103</v>
      </c>
      <c r="C37" s="74">
        <v>6</v>
      </c>
      <c r="D37" s="82"/>
      <c r="E37" s="90" t="s">
        <v>103</v>
      </c>
      <c r="F37" s="74">
        <v>6</v>
      </c>
      <c r="H37" s="90" t="s">
        <v>103</v>
      </c>
      <c r="I37" s="74">
        <v>6</v>
      </c>
      <c r="K37" s="90" t="s">
        <v>103</v>
      </c>
      <c r="L37" s="74">
        <v>6</v>
      </c>
    </row>
    <row r="38" spans="1:12" ht="12.75">
      <c r="A38" s="72" t="s">
        <v>104</v>
      </c>
      <c r="B38" s="90">
        <v>36</v>
      </c>
      <c r="C38" s="74">
        <v>6</v>
      </c>
      <c r="D38" s="82"/>
      <c r="E38" s="90">
        <v>36</v>
      </c>
      <c r="F38" s="74">
        <v>6</v>
      </c>
      <c r="H38" s="90">
        <v>36</v>
      </c>
      <c r="I38" s="74">
        <v>6</v>
      </c>
      <c r="K38" s="90">
        <v>36</v>
      </c>
      <c r="L38" s="74">
        <v>6</v>
      </c>
    </row>
    <row r="39" spans="1:12" ht="12.75">
      <c r="A39" s="72" t="s">
        <v>105</v>
      </c>
      <c r="B39" s="90">
        <v>250</v>
      </c>
      <c r="C39" s="74">
        <v>75</v>
      </c>
      <c r="D39" s="82"/>
      <c r="E39" s="90">
        <v>250</v>
      </c>
      <c r="F39" s="74">
        <v>75</v>
      </c>
      <c r="H39" s="90">
        <v>250</v>
      </c>
      <c r="I39" s="74">
        <v>75</v>
      </c>
      <c r="K39" s="90">
        <v>250</v>
      </c>
      <c r="L39" s="74">
        <v>75</v>
      </c>
    </row>
    <row r="40" spans="1:12" ht="12.75">
      <c r="A40" s="72" t="s">
        <v>106</v>
      </c>
      <c r="B40" s="90" t="s">
        <v>81</v>
      </c>
      <c r="C40" s="74">
        <v>10</v>
      </c>
      <c r="D40" s="82"/>
      <c r="E40" s="90" t="s">
        <v>81</v>
      </c>
      <c r="F40" s="74">
        <v>10</v>
      </c>
      <c r="H40" s="90" t="s">
        <v>81</v>
      </c>
      <c r="I40" s="74">
        <v>10</v>
      </c>
      <c r="K40" s="90" t="s">
        <v>81</v>
      </c>
      <c r="L40" s="74">
        <v>10</v>
      </c>
    </row>
    <row r="41" spans="1:12" ht="12.75">
      <c r="A41" s="72" t="s">
        <v>107</v>
      </c>
      <c r="B41" s="90" t="s">
        <v>68</v>
      </c>
      <c r="C41" s="74">
        <v>10</v>
      </c>
      <c r="D41" s="82"/>
      <c r="E41" s="90" t="s">
        <v>68</v>
      </c>
      <c r="F41" s="74">
        <v>10</v>
      </c>
      <c r="H41" s="90" t="s">
        <v>68</v>
      </c>
      <c r="I41" s="74">
        <v>10</v>
      </c>
      <c r="K41" s="90" t="s">
        <v>68</v>
      </c>
      <c r="L41" s="74">
        <v>10</v>
      </c>
    </row>
    <row r="42" spans="1:12" ht="12.75">
      <c r="A42" s="72" t="s">
        <v>108</v>
      </c>
      <c r="B42" s="90">
        <v>36</v>
      </c>
      <c r="C42" s="74">
        <v>80</v>
      </c>
      <c r="D42" s="82"/>
      <c r="E42" s="90">
        <v>36</v>
      </c>
      <c r="F42" s="74">
        <v>80</v>
      </c>
      <c r="H42" s="90">
        <v>36</v>
      </c>
      <c r="I42" s="74">
        <v>80</v>
      </c>
      <c r="K42" s="90">
        <v>36</v>
      </c>
      <c r="L42" s="74">
        <v>80</v>
      </c>
    </row>
    <row r="43" spans="1:12" ht="12.75">
      <c r="A43" s="72" t="s">
        <v>109</v>
      </c>
      <c r="B43" s="90" t="s">
        <v>27</v>
      </c>
      <c r="C43" s="74">
        <v>20</v>
      </c>
      <c r="D43" s="82"/>
      <c r="E43" s="90" t="s">
        <v>27</v>
      </c>
      <c r="F43" s="74">
        <v>20</v>
      </c>
      <c r="H43" s="90" t="s">
        <v>27</v>
      </c>
      <c r="I43" s="74">
        <v>20</v>
      </c>
      <c r="K43" s="90" t="s">
        <v>27</v>
      </c>
      <c r="L43" s="74">
        <v>20</v>
      </c>
    </row>
    <row r="44" spans="1:12" ht="12.75">
      <c r="A44" s="72" t="s">
        <v>110</v>
      </c>
      <c r="B44" s="90">
        <v>2</v>
      </c>
      <c r="C44" s="74">
        <v>0</v>
      </c>
      <c r="D44" s="82"/>
      <c r="E44" s="90">
        <v>2</v>
      </c>
      <c r="F44" s="74">
        <v>0</v>
      </c>
      <c r="H44" s="90">
        <v>2</v>
      </c>
      <c r="I44" s="74">
        <v>300</v>
      </c>
      <c r="K44" s="90">
        <v>2</v>
      </c>
      <c r="L44" s="74">
        <v>300</v>
      </c>
    </row>
    <row r="45" spans="1:12" ht="12.75">
      <c r="A45" s="72" t="s">
        <v>111</v>
      </c>
      <c r="B45" s="90" t="s">
        <v>103</v>
      </c>
      <c r="C45" s="74">
        <v>18</v>
      </c>
      <c r="D45" s="82"/>
      <c r="E45" s="90" t="s">
        <v>103</v>
      </c>
      <c r="F45" s="74">
        <v>18</v>
      </c>
      <c r="H45" s="90" t="s">
        <v>103</v>
      </c>
      <c r="I45" s="74">
        <v>18</v>
      </c>
      <c r="K45" s="90" t="s">
        <v>103</v>
      </c>
      <c r="L45" s="74">
        <v>18</v>
      </c>
    </row>
    <row r="46" spans="1:12" ht="12.75">
      <c r="A46" s="72" t="s">
        <v>112</v>
      </c>
      <c r="B46" s="90" t="s">
        <v>113</v>
      </c>
      <c r="C46" s="74">
        <v>20</v>
      </c>
      <c r="D46" s="82"/>
      <c r="E46" s="90" t="s">
        <v>113</v>
      </c>
      <c r="F46" s="74">
        <v>20</v>
      </c>
      <c r="H46" s="90" t="s">
        <v>113</v>
      </c>
      <c r="I46" s="74">
        <v>20</v>
      </c>
      <c r="K46" s="90" t="s">
        <v>113</v>
      </c>
      <c r="L46" s="74">
        <v>20</v>
      </c>
    </row>
    <row r="47" spans="1:12" ht="12.75">
      <c r="A47" s="72" t="s">
        <v>114</v>
      </c>
      <c r="B47" s="90" t="s">
        <v>68</v>
      </c>
      <c r="C47" s="74">
        <v>50</v>
      </c>
      <c r="D47" s="82"/>
      <c r="E47" s="90" t="s">
        <v>68</v>
      </c>
      <c r="F47" s="74">
        <v>0</v>
      </c>
      <c r="H47" s="90" t="s">
        <v>68</v>
      </c>
      <c r="I47" s="74">
        <v>250</v>
      </c>
      <c r="K47" s="90" t="s">
        <v>68</v>
      </c>
      <c r="L47" s="74">
        <v>250</v>
      </c>
    </row>
    <row r="48" spans="1:12" ht="12.75">
      <c r="A48" s="72"/>
      <c r="B48" s="90"/>
      <c r="C48" s="74"/>
      <c r="D48" s="82"/>
      <c r="E48" s="90"/>
      <c r="F48" s="74"/>
      <c r="H48" s="90"/>
      <c r="I48" s="74"/>
      <c r="K48" s="90"/>
      <c r="L48" s="74"/>
    </row>
    <row r="49" spans="1:12" ht="12.75">
      <c r="A49" s="73" t="s">
        <v>577</v>
      </c>
      <c r="B49" s="90"/>
      <c r="C49" s="74"/>
      <c r="D49" s="82"/>
      <c r="E49" s="90"/>
      <c r="F49" s="74"/>
      <c r="H49" s="90"/>
      <c r="I49" s="74"/>
      <c r="K49" s="90"/>
      <c r="L49" s="74"/>
    </row>
    <row r="50" spans="1:12" ht="12.75">
      <c r="A50" s="52" t="s">
        <v>236</v>
      </c>
      <c r="B50" s="59"/>
      <c r="C50" s="76">
        <v>50</v>
      </c>
      <c r="D50" s="82"/>
      <c r="E50" s="59"/>
      <c r="F50" s="76">
        <v>0</v>
      </c>
      <c r="H50" s="59"/>
      <c r="I50" s="76">
        <v>0</v>
      </c>
      <c r="K50" s="90"/>
      <c r="L50" s="74"/>
    </row>
    <row r="51" spans="1:12" ht="12.75">
      <c r="A51" s="52" t="s">
        <v>252</v>
      </c>
      <c r="B51" s="59"/>
      <c r="C51" s="76">
        <v>50</v>
      </c>
      <c r="D51" s="82"/>
      <c r="E51" s="59"/>
      <c r="F51" s="76">
        <v>0</v>
      </c>
      <c r="H51" s="59"/>
      <c r="I51" s="76">
        <v>0</v>
      </c>
      <c r="K51" s="90"/>
      <c r="L51" s="74"/>
    </row>
    <row r="52" spans="1:12" ht="12.75">
      <c r="A52" s="52"/>
      <c r="B52" s="59"/>
      <c r="C52" s="76"/>
      <c r="D52" s="82"/>
      <c r="E52" s="59"/>
      <c r="F52" s="76"/>
      <c r="H52" s="59"/>
      <c r="I52" s="76"/>
      <c r="K52" s="90"/>
      <c r="L52" s="74"/>
    </row>
    <row r="53" spans="1:12" ht="12.75">
      <c r="A53" s="63" t="s">
        <v>764</v>
      </c>
      <c r="B53" s="59"/>
      <c r="C53" s="76"/>
      <c r="D53" s="82"/>
      <c r="E53" s="59"/>
      <c r="F53" s="76"/>
      <c r="H53" s="59"/>
      <c r="I53" s="76"/>
      <c r="K53" s="90"/>
      <c r="L53" s="74"/>
    </row>
    <row r="54" spans="1:12" ht="12.75">
      <c r="A54" s="52"/>
      <c r="B54" s="59"/>
      <c r="C54" s="86"/>
      <c r="D54" s="82"/>
      <c r="E54" s="90"/>
      <c r="F54" s="74"/>
      <c r="H54" s="90"/>
      <c r="I54" s="74"/>
      <c r="K54" s="90"/>
      <c r="L54" s="74"/>
    </row>
    <row r="55" spans="1:4" ht="12.75">
      <c r="A55" s="52" t="s">
        <v>867</v>
      </c>
      <c r="B55" s="56" t="s">
        <v>726</v>
      </c>
      <c r="C55" s="86">
        <v>600</v>
      </c>
      <c r="D55" s="82"/>
    </row>
    <row r="56" spans="1:4" ht="12.75">
      <c r="A56" s="52"/>
      <c r="B56" s="56" t="s">
        <v>199</v>
      </c>
      <c r="C56" s="57"/>
      <c r="D56" s="82"/>
    </row>
    <row r="57" spans="1:4" ht="12.75">
      <c r="A57" s="391" t="s">
        <v>200</v>
      </c>
      <c r="B57" s="392" t="s">
        <v>201</v>
      </c>
      <c r="C57" s="390">
        <v>1000</v>
      </c>
      <c r="D57" s="82"/>
    </row>
    <row r="58" spans="1:4" ht="12.75">
      <c r="A58" s="52"/>
      <c r="B58" s="56">
        <v>73333</v>
      </c>
      <c r="C58" s="57"/>
      <c r="D58" s="82"/>
    </row>
    <row r="59" spans="1:4" ht="12.75">
      <c r="A59" s="52" t="s">
        <v>865</v>
      </c>
      <c r="B59" s="59" t="s">
        <v>866</v>
      </c>
      <c r="C59" s="57">
        <v>40</v>
      </c>
      <c r="D59" s="82"/>
    </row>
    <row r="60" spans="1:4" ht="12.75">
      <c r="A60" s="72"/>
      <c r="B60" s="90"/>
      <c r="C60" s="74"/>
      <c r="D60" s="82"/>
    </row>
    <row r="61" spans="1:12" ht="12.75">
      <c r="A61" s="63" t="s">
        <v>643</v>
      </c>
      <c r="B61" s="86">
        <v>550</v>
      </c>
      <c r="D61" s="82"/>
      <c r="E61" s="90"/>
      <c r="F61" s="86">
        <v>550</v>
      </c>
      <c r="H61" s="90"/>
      <c r="I61" s="74"/>
      <c r="K61" s="90"/>
      <c r="L61" s="74"/>
    </row>
    <row r="62" spans="1:12" ht="12.75">
      <c r="A62" s="89" t="s">
        <v>489</v>
      </c>
      <c r="B62" s="155" t="s">
        <v>870</v>
      </c>
      <c r="C62" s="385">
        <v>225</v>
      </c>
      <c r="D62" s="82"/>
      <c r="E62" s="52"/>
      <c r="F62" s="265">
        <v>0</v>
      </c>
      <c r="H62" s="90"/>
      <c r="I62" s="74"/>
      <c r="K62" s="90"/>
      <c r="L62" s="74"/>
    </row>
    <row r="63" spans="1:12" ht="12.75">
      <c r="A63" s="155" t="s">
        <v>20</v>
      </c>
      <c r="B63" s="155" t="s">
        <v>871</v>
      </c>
      <c r="C63" s="386">
        <v>95</v>
      </c>
      <c r="D63" s="82"/>
      <c r="E63" s="54"/>
      <c r="F63" s="55">
        <v>0</v>
      </c>
      <c r="H63" s="90"/>
      <c r="I63" s="74"/>
      <c r="K63" s="90"/>
      <c r="L63" s="74"/>
    </row>
    <row r="64" spans="1:12" ht="12.75">
      <c r="A64" s="155" t="s">
        <v>21</v>
      </c>
      <c r="B64" s="387" t="s">
        <v>875</v>
      </c>
      <c r="C64" s="327">
        <v>0</v>
      </c>
      <c r="D64" s="82"/>
      <c r="E64" s="56">
        <v>1000</v>
      </c>
      <c r="F64" s="57">
        <v>0</v>
      </c>
      <c r="H64" s="90"/>
      <c r="I64" s="74"/>
      <c r="K64" s="90"/>
      <c r="L64" s="74"/>
    </row>
    <row r="65" spans="1:12" ht="12.75">
      <c r="A65" s="155" t="s">
        <v>493</v>
      </c>
      <c r="B65" s="387">
        <v>500</v>
      </c>
      <c r="C65" s="327">
        <v>0</v>
      </c>
      <c r="D65" s="82"/>
      <c r="E65" s="56">
        <v>500</v>
      </c>
      <c r="F65" s="57">
        <v>0</v>
      </c>
      <c r="H65" s="90"/>
      <c r="I65" s="74"/>
      <c r="K65" s="90"/>
      <c r="L65" s="74"/>
    </row>
    <row r="66" spans="1:12" ht="12.75">
      <c r="A66" s="155" t="s">
        <v>22</v>
      </c>
      <c r="B66" s="387" t="s">
        <v>872</v>
      </c>
      <c r="C66" s="327">
        <v>0</v>
      </c>
      <c r="D66" s="82"/>
      <c r="E66" s="56">
        <v>1000</v>
      </c>
      <c r="F66" s="57">
        <v>0</v>
      </c>
      <c r="H66" s="90"/>
      <c r="I66" s="74"/>
      <c r="K66" s="90"/>
      <c r="L66" s="74"/>
    </row>
    <row r="67" spans="1:12" ht="12.75">
      <c r="A67" s="155" t="s">
        <v>23</v>
      </c>
      <c r="B67" s="387" t="s">
        <v>873</v>
      </c>
      <c r="C67" s="327">
        <v>80</v>
      </c>
      <c r="D67" s="72"/>
      <c r="E67" s="56">
        <v>500</v>
      </c>
      <c r="F67" s="57">
        <v>0</v>
      </c>
      <c r="H67" s="90"/>
      <c r="I67" s="74"/>
      <c r="K67" s="90"/>
      <c r="L67" s="74"/>
    </row>
    <row r="68" spans="1:12" ht="12.75">
      <c r="A68" s="155" t="s">
        <v>25</v>
      </c>
      <c r="B68" s="387" t="s">
        <v>874</v>
      </c>
      <c r="C68" s="327">
        <v>100</v>
      </c>
      <c r="D68" s="52"/>
      <c r="E68" s="56">
        <v>1000</v>
      </c>
      <c r="F68" s="57">
        <v>0</v>
      </c>
      <c r="H68" s="90"/>
      <c r="I68" s="74"/>
      <c r="K68" s="90"/>
      <c r="L68" s="74"/>
    </row>
    <row r="69" spans="1:12" ht="12.75">
      <c r="A69" s="155" t="s">
        <v>26</v>
      </c>
      <c r="B69" s="388" t="s">
        <v>27</v>
      </c>
      <c r="C69" s="327">
        <v>0</v>
      </c>
      <c r="D69" s="52"/>
      <c r="E69" s="59" t="s">
        <v>27</v>
      </c>
      <c r="F69" s="57">
        <v>0</v>
      </c>
      <c r="H69" s="90"/>
      <c r="I69" s="74"/>
      <c r="K69" s="90"/>
      <c r="L69" s="74"/>
    </row>
    <row r="70" spans="1:12" ht="12.75">
      <c r="A70" s="155" t="s">
        <v>28</v>
      </c>
      <c r="B70" s="388"/>
      <c r="C70" s="327">
        <v>0</v>
      </c>
      <c r="D70" s="52"/>
      <c r="E70" s="59"/>
      <c r="F70" s="57">
        <v>0</v>
      </c>
      <c r="H70" s="90"/>
      <c r="I70" s="74"/>
      <c r="K70" s="90"/>
      <c r="L70" s="74"/>
    </row>
    <row r="71" spans="1:12" ht="12.75">
      <c r="A71" s="52" t="s">
        <v>29</v>
      </c>
      <c r="B71" s="95"/>
      <c r="C71" s="69"/>
      <c r="D71" s="155"/>
      <c r="E71" s="59"/>
      <c r="F71" s="69"/>
      <c r="H71" s="90"/>
      <c r="I71" s="74"/>
      <c r="K71" s="90"/>
      <c r="L71" s="74"/>
    </row>
    <row r="72" spans="1:12" ht="12.75">
      <c r="A72" s="72"/>
      <c r="B72" s="389"/>
      <c r="C72" s="75"/>
      <c r="D72" s="155"/>
      <c r="E72" s="90"/>
      <c r="F72" s="75"/>
      <c r="H72" s="90"/>
      <c r="I72" s="75"/>
      <c r="K72" s="90"/>
      <c r="L72" s="75"/>
    </row>
    <row r="73" spans="1:12" ht="12.75">
      <c r="A73" s="63" t="s">
        <v>115</v>
      </c>
      <c r="B73" s="92"/>
      <c r="C73" s="65">
        <f>SUM(C5:C72)</f>
        <v>4933</v>
      </c>
      <c r="D73" s="155"/>
      <c r="E73" s="92"/>
      <c r="F73" s="57">
        <f>SUM(F5:F72)</f>
        <v>3093</v>
      </c>
      <c r="H73" s="92"/>
      <c r="I73" s="57">
        <f>SUM(I5:I72)</f>
        <v>3093</v>
      </c>
      <c r="K73" s="92"/>
      <c r="L73" s="57">
        <f>SUM(L5:L72)</f>
        <v>2328</v>
      </c>
    </row>
    <row r="74" spans="1:3" ht="12.75">
      <c r="A74" s="72"/>
      <c r="B74" s="90"/>
      <c r="C74" s="74"/>
    </row>
    <row r="75" ht="12.75">
      <c r="A75" s="52"/>
    </row>
    <row r="76" spans="1:3" ht="12.75">
      <c r="A76" s="52"/>
      <c r="C76" s="52" t="s">
        <v>116</v>
      </c>
    </row>
    <row r="77" spans="1:3" ht="12.75">
      <c r="A77" s="52"/>
      <c r="B77" s="52"/>
      <c r="C77" s="52" t="s">
        <v>420</v>
      </c>
    </row>
    <row r="78" spans="1:3" ht="12.75">
      <c r="A78" s="52"/>
      <c r="C78" s="287" t="s">
        <v>589</v>
      </c>
    </row>
    <row r="79" spans="1:3" ht="12.75">
      <c r="A79" s="52"/>
      <c r="B79" s="52"/>
      <c r="C79" s="155" t="s">
        <v>688</v>
      </c>
    </row>
    <row r="80" spans="3:11" ht="12.75">
      <c r="C80" s="155" t="s">
        <v>861</v>
      </c>
      <c r="D80" s="89"/>
      <c r="E80" s="89"/>
      <c r="F80" s="89"/>
      <c r="G80" s="89"/>
      <c r="H80" s="89"/>
      <c r="I80" s="89"/>
      <c r="J80" s="89"/>
      <c r="K80" s="89"/>
    </row>
    <row r="81" spans="3:11" ht="12.75">
      <c r="C81" s="155" t="s">
        <v>862</v>
      </c>
      <c r="D81" s="89"/>
      <c r="E81" s="89"/>
      <c r="F81" s="89"/>
      <c r="G81" s="89"/>
      <c r="H81" s="89"/>
      <c r="I81" s="89"/>
      <c r="J81" s="89"/>
      <c r="K81" s="89"/>
    </row>
    <row r="83" ht="12.75">
      <c r="A83" s="81" t="s">
        <v>204</v>
      </c>
    </row>
    <row r="84" ht="12.75">
      <c r="A84" s="123" t="s">
        <v>863</v>
      </c>
    </row>
    <row r="85" ht="12.75">
      <c r="A85" s="123" t="s">
        <v>864</v>
      </c>
    </row>
    <row r="86" ht="12.75">
      <c r="A86" s="123" t="s">
        <v>684</v>
      </c>
    </row>
    <row r="87" ht="12.75">
      <c r="A87" s="78" t="s">
        <v>630</v>
      </c>
    </row>
    <row r="88" ht="12.75">
      <c r="A88" s="78" t="s">
        <v>429</v>
      </c>
    </row>
    <row r="89" ht="12.75">
      <c r="A89" s="78" t="s">
        <v>206</v>
      </c>
    </row>
    <row r="90" ht="12.75">
      <c r="A90" s="78" t="s">
        <v>208</v>
      </c>
    </row>
    <row r="91" ht="12.75">
      <c r="A91" s="78" t="s">
        <v>210</v>
      </c>
    </row>
    <row r="92" ht="12.75">
      <c r="A92" s="78" t="s">
        <v>212</v>
      </c>
    </row>
    <row r="93" ht="12.75">
      <c r="A93" s="78" t="s">
        <v>214</v>
      </c>
    </row>
    <row r="94" ht="12.75">
      <c r="A94" t="s">
        <v>216</v>
      </c>
    </row>
  </sheetData>
  <sheetProtection/>
  <printOptions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2">
      <selection activeCell="H13" sqref="H13"/>
    </sheetView>
  </sheetViews>
  <sheetFormatPr defaultColWidth="9.140625" defaultRowHeight="12.75"/>
  <cols>
    <col min="1" max="1" width="22.00390625" style="0" customWidth="1"/>
    <col min="2" max="2" width="9.7109375" style="0" customWidth="1"/>
    <col min="3" max="3" width="12.28125" style="0" customWidth="1"/>
    <col min="4" max="4" width="1.7109375" style="0" customWidth="1"/>
    <col min="5" max="5" width="9.7109375" style="0" customWidth="1"/>
    <col min="6" max="6" width="12.57421875" style="0" customWidth="1"/>
    <col min="7" max="7" width="1.7109375" style="0" customWidth="1"/>
    <col min="8" max="8" width="10.7109375" style="0" customWidth="1"/>
    <col min="9" max="9" width="12.57421875" style="0" customWidth="1"/>
    <col min="10" max="10" width="1.7109375" style="0" customWidth="1"/>
    <col min="11" max="11" width="10.7109375" style="0" customWidth="1"/>
    <col min="12" max="12" width="12.57421875" style="0" customWidth="1"/>
    <col min="13" max="13" width="11.421875" style="0" bestFit="1" customWidth="1"/>
  </cols>
  <sheetData>
    <row r="1" spans="1:13" ht="15.75">
      <c r="A1" s="48" t="s">
        <v>377</v>
      </c>
      <c r="I1" s="49"/>
      <c r="L1" s="405">
        <f>SUM(C23)</f>
        <v>0</v>
      </c>
      <c r="M1" s="404"/>
    </row>
    <row r="3" spans="1:12" ht="12.75">
      <c r="A3" s="50" t="s">
        <v>15</v>
      </c>
      <c r="B3" s="50" t="s">
        <v>640</v>
      </c>
      <c r="C3" s="50" t="s">
        <v>641</v>
      </c>
      <c r="D3" s="71"/>
      <c r="E3" s="50" t="s">
        <v>543</v>
      </c>
      <c r="F3" s="50" t="s">
        <v>563</v>
      </c>
      <c r="H3" s="50" t="s">
        <v>373</v>
      </c>
      <c r="I3" s="50" t="s">
        <v>403</v>
      </c>
      <c r="K3" s="50" t="s">
        <v>16</v>
      </c>
      <c r="L3" s="50" t="s">
        <v>342</v>
      </c>
    </row>
    <row r="4" spans="1:12" ht="12.75">
      <c r="A4" s="66"/>
      <c r="B4" s="66"/>
      <c r="C4" s="66"/>
      <c r="D4" s="94"/>
      <c r="E4" s="66"/>
      <c r="F4" s="66"/>
      <c r="H4" s="66"/>
      <c r="I4" s="66"/>
      <c r="K4" s="66"/>
      <c r="L4" s="66"/>
    </row>
    <row r="5" spans="1:12" ht="12.75">
      <c r="A5" s="52" t="s">
        <v>117</v>
      </c>
      <c r="B5" s="52"/>
      <c r="C5" s="95">
        <v>0</v>
      </c>
      <c r="D5" s="96"/>
      <c r="E5" s="52"/>
      <c r="F5" s="95">
        <v>0</v>
      </c>
      <c r="H5" s="52"/>
      <c r="I5" s="95">
        <v>40</v>
      </c>
      <c r="K5" s="52"/>
      <c r="L5" s="95">
        <v>40</v>
      </c>
    </row>
    <row r="6" spans="1:12" ht="12.75">
      <c r="A6" s="52" t="s">
        <v>118</v>
      </c>
      <c r="B6" s="52">
        <v>100</v>
      </c>
      <c r="C6" s="95">
        <v>0</v>
      </c>
      <c r="D6" s="96"/>
      <c r="E6" s="52">
        <v>100</v>
      </c>
      <c r="F6" s="95">
        <v>0</v>
      </c>
      <c r="H6" s="52">
        <v>100</v>
      </c>
      <c r="I6" s="95">
        <v>100</v>
      </c>
      <c r="K6" s="52">
        <v>100</v>
      </c>
      <c r="L6" s="95">
        <v>100</v>
      </c>
    </row>
    <row r="7" spans="1:12" ht="12.75">
      <c r="A7" s="52" t="s">
        <v>119</v>
      </c>
      <c r="B7" s="59">
        <v>0</v>
      </c>
      <c r="C7" s="76">
        <v>0</v>
      </c>
      <c r="D7" s="97"/>
      <c r="E7" s="59">
        <v>0</v>
      </c>
      <c r="F7" s="76">
        <v>0</v>
      </c>
      <c r="H7" s="59">
        <v>0</v>
      </c>
      <c r="I7" s="76">
        <v>0</v>
      </c>
      <c r="K7" s="59">
        <v>0</v>
      </c>
      <c r="L7" s="76">
        <v>0</v>
      </c>
    </row>
    <row r="8" spans="1:12" ht="12.75">
      <c r="A8" s="52" t="s">
        <v>379</v>
      </c>
      <c r="B8" s="59"/>
      <c r="C8" s="76">
        <v>0</v>
      </c>
      <c r="D8" s="97"/>
      <c r="E8" s="59"/>
      <c r="F8" s="76">
        <v>0</v>
      </c>
      <c r="H8" s="59"/>
      <c r="I8" s="76">
        <v>200</v>
      </c>
      <c r="K8" s="59"/>
      <c r="L8" s="76">
        <v>200</v>
      </c>
    </row>
    <row r="9" spans="1:12" ht="12.75">
      <c r="A9" s="52" t="s">
        <v>378</v>
      </c>
      <c r="B9" s="59"/>
      <c r="C9" s="76"/>
      <c r="D9" s="97"/>
      <c r="E9" s="59"/>
      <c r="F9" s="76"/>
      <c r="H9" s="59"/>
      <c r="I9" s="76"/>
      <c r="K9" s="59"/>
      <c r="L9" s="76"/>
    </row>
    <row r="10" spans="1:12" ht="12.75">
      <c r="A10" s="52" t="s">
        <v>120</v>
      </c>
      <c r="B10" s="59" t="s">
        <v>68</v>
      </c>
      <c r="C10" s="76">
        <v>0</v>
      </c>
      <c r="D10" s="97"/>
      <c r="E10" s="59" t="s">
        <v>68</v>
      </c>
      <c r="F10" s="76">
        <v>0</v>
      </c>
      <c r="H10" s="59" t="s">
        <v>68</v>
      </c>
      <c r="I10" s="76">
        <v>750</v>
      </c>
      <c r="K10" s="59" t="s">
        <v>68</v>
      </c>
      <c r="L10" s="76">
        <v>750</v>
      </c>
    </row>
    <row r="11" spans="1:12" ht="12.75">
      <c r="A11" s="52" t="s">
        <v>121</v>
      </c>
      <c r="B11" s="59" t="s">
        <v>68</v>
      </c>
      <c r="C11" s="76">
        <v>0</v>
      </c>
      <c r="D11" s="97"/>
      <c r="E11" s="59" t="s">
        <v>68</v>
      </c>
      <c r="F11" s="76">
        <v>0</v>
      </c>
      <c r="H11" s="59" t="s">
        <v>68</v>
      </c>
      <c r="I11" s="76">
        <v>50</v>
      </c>
      <c r="K11" s="59" t="s">
        <v>68</v>
      </c>
      <c r="L11" s="76">
        <v>50</v>
      </c>
    </row>
    <row r="12" spans="1:12" ht="12.75">
      <c r="A12" s="52" t="s">
        <v>122</v>
      </c>
      <c r="B12" s="59" t="s">
        <v>27</v>
      </c>
      <c r="C12" s="76">
        <v>0</v>
      </c>
      <c r="D12" s="97"/>
      <c r="E12" s="59" t="s">
        <v>27</v>
      </c>
      <c r="F12" s="76">
        <v>0</v>
      </c>
      <c r="H12" s="59" t="s">
        <v>27</v>
      </c>
      <c r="I12" s="76">
        <v>40</v>
      </c>
      <c r="K12" s="59" t="s">
        <v>27</v>
      </c>
      <c r="L12" s="76">
        <v>40</v>
      </c>
    </row>
    <row r="13" spans="1:12" ht="12.75">
      <c r="A13" s="52" t="s">
        <v>123</v>
      </c>
      <c r="B13" s="59">
        <v>1</v>
      </c>
      <c r="C13" s="76">
        <v>0</v>
      </c>
      <c r="D13" s="97"/>
      <c r="E13" s="59">
        <v>1</v>
      </c>
      <c r="F13" s="76">
        <v>0</v>
      </c>
      <c r="H13" s="59">
        <v>1</v>
      </c>
      <c r="I13" s="76">
        <v>60</v>
      </c>
      <c r="K13" s="59">
        <v>1</v>
      </c>
      <c r="L13" s="76">
        <v>60</v>
      </c>
    </row>
    <row r="14" spans="1:12" ht="12.75">
      <c r="A14" s="72" t="s">
        <v>124</v>
      </c>
      <c r="B14" s="59"/>
      <c r="C14" s="76"/>
      <c r="D14" s="97"/>
      <c r="E14" s="59"/>
      <c r="F14" s="76"/>
      <c r="H14" s="59"/>
      <c r="I14" s="76"/>
      <c r="K14" s="59"/>
      <c r="L14" s="76"/>
    </row>
    <row r="15" spans="1:12" ht="12.75">
      <c r="A15" s="52" t="s">
        <v>125</v>
      </c>
      <c r="B15" s="59" t="s">
        <v>126</v>
      </c>
      <c r="C15" s="76">
        <v>0</v>
      </c>
      <c r="D15" s="97"/>
      <c r="E15" s="59" t="s">
        <v>126</v>
      </c>
      <c r="F15" s="76">
        <v>0</v>
      </c>
      <c r="H15" s="59" t="s">
        <v>126</v>
      </c>
      <c r="I15" s="76">
        <v>200</v>
      </c>
      <c r="K15" s="59" t="s">
        <v>126</v>
      </c>
      <c r="L15" s="76">
        <v>200</v>
      </c>
    </row>
    <row r="16" spans="1:12" ht="12.75">
      <c r="A16" s="52" t="s">
        <v>127</v>
      </c>
      <c r="B16" s="59"/>
      <c r="C16" s="76">
        <v>0</v>
      </c>
      <c r="D16" s="97"/>
      <c r="E16" s="59"/>
      <c r="F16" s="76">
        <v>0</v>
      </c>
      <c r="H16" s="59"/>
      <c r="I16" s="76">
        <v>60</v>
      </c>
      <c r="K16" s="59"/>
      <c r="L16" s="76">
        <v>60</v>
      </c>
    </row>
    <row r="17" spans="1:12" ht="12.75">
      <c r="A17" s="52" t="s">
        <v>128</v>
      </c>
      <c r="B17" s="59" t="s">
        <v>27</v>
      </c>
      <c r="C17" s="76">
        <v>0</v>
      </c>
      <c r="D17" s="97"/>
      <c r="E17" s="59" t="s">
        <v>27</v>
      </c>
      <c r="F17" s="76">
        <v>0</v>
      </c>
      <c r="H17" s="59" t="s">
        <v>27</v>
      </c>
      <c r="I17" s="76">
        <v>10</v>
      </c>
      <c r="K17" s="59" t="s">
        <v>27</v>
      </c>
      <c r="L17" s="76">
        <v>10</v>
      </c>
    </row>
    <row r="18" spans="1:12" ht="12.75">
      <c r="A18" s="52" t="s">
        <v>129</v>
      </c>
      <c r="B18" s="59" t="s">
        <v>130</v>
      </c>
      <c r="C18" s="76">
        <v>0</v>
      </c>
      <c r="D18" s="97"/>
      <c r="E18" s="59" t="s">
        <v>130</v>
      </c>
      <c r="F18" s="76">
        <v>0</v>
      </c>
      <c r="H18" s="59" t="s">
        <v>130</v>
      </c>
      <c r="I18" s="76">
        <v>50</v>
      </c>
      <c r="K18" s="59" t="s">
        <v>130</v>
      </c>
      <c r="L18" s="76">
        <v>50</v>
      </c>
    </row>
    <row r="19" spans="1:12" ht="12.75">
      <c r="A19" s="52" t="s">
        <v>131</v>
      </c>
      <c r="B19" s="59" t="s">
        <v>81</v>
      </c>
      <c r="C19" s="76">
        <v>0</v>
      </c>
      <c r="D19" s="97"/>
      <c r="E19" s="59" t="s">
        <v>81</v>
      </c>
      <c r="F19" s="76">
        <v>0</v>
      </c>
      <c r="H19" s="59" t="s">
        <v>81</v>
      </c>
      <c r="I19" s="76">
        <v>60</v>
      </c>
      <c r="K19" s="59" t="s">
        <v>81</v>
      </c>
      <c r="L19" s="76">
        <v>60</v>
      </c>
    </row>
    <row r="20" spans="1:12" ht="12.75">
      <c r="A20" s="52" t="s">
        <v>132</v>
      </c>
      <c r="B20" s="56">
        <v>1500</v>
      </c>
      <c r="C20" s="76">
        <v>0</v>
      </c>
      <c r="D20" s="97"/>
      <c r="E20" s="56">
        <v>1500</v>
      </c>
      <c r="F20" s="76">
        <v>0</v>
      </c>
      <c r="H20" s="56">
        <v>1500</v>
      </c>
      <c r="I20" s="76">
        <v>20</v>
      </c>
      <c r="K20" s="56">
        <v>1500</v>
      </c>
      <c r="L20" s="76">
        <v>20</v>
      </c>
    </row>
    <row r="21" spans="1:12" ht="12.75">
      <c r="A21" s="52" t="s">
        <v>133</v>
      </c>
      <c r="B21" s="59"/>
      <c r="C21" s="76">
        <v>0</v>
      </c>
      <c r="D21" s="97"/>
      <c r="E21" s="59"/>
      <c r="F21" s="76">
        <v>0</v>
      </c>
      <c r="H21" s="59"/>
      <c r="I21" s="76">
        <v>15</v>
      </c>
      <c r="K21" s="59"/>
      <c r="L21" s="76">
        <v>15</v>
      </c>
    </row>
    <row r="22" spans="1:12" ht="12.75">
      <c r="A22" s="52"/>
      <c r="B22" s="52"/>
      <c r="C22" s="99"/>
      <c r="D22" s="97"/>
      <c r="E22" s="52"/>
      <c r="F22" s="99"/>
      <c r="H22" s="52"/>
      <c r="I22" s="99"/>
      <c r="K22" s="52"/>
      <c r="L22" s="99"/>
    </row>
    <row r="23" spans="1:12" ht="12.75">
      <c r="A23" s="63" t="s">
        <v>30</v>
      </c>
      <c r="B23" s="63"/>
      <c r="C23" s="100">
        <f>SUM(C5:C21)</f>
        <v>0</v>
      </c>
      <c r="D23" s="97"/>
      <c r="E23" s="63"/>
      <c r="F23" s="100">
        <f>SUM(F5:F21)</f>
        <v>0</v>
      </c>
      <c r="H23" s="63"/>
      <c r="I23" s="95">
        <f>SUM(I5:I21)</f>
        <v>1655</v>
      </c>
      <c r="K23" s="63"/>
      <c r="L23" s="95">
        <f>SUM(L5:L21)</f>
        <v>1655</v>
      </c>
    </row>
    <row r="24" spans="3:12" ht="12.75">
      <c r="C24" s="101"/>
      <c r="I24" s="101"/>
      <c r="J24" s="52"/>
      <c r="L24" s="101"/>
    </row>
    <row r="25" spans="1:12" ht="12.75">
      <c r="A25" s="78" t="s">
        <v>134</v>
      </c>
      <c r="B25" s="78" t="s">
        <v>135</v>
      </c>
      <c r="C25" s="102"/>
      <c r="H25" s="73"/>
      <c r="I25" s="102"/>
      <c r="J25" s="52"/>
      <c r="K25" s="72"/>
      <c r="L25" s="102"/>
    </row>
    <row r="26" spans="1:12" ht="12.75">
      <c r="A26" s="78" t="s">
        <v>136</v>
      </c>
      <c r="B26" s="78" t="s">
        <v>421</v>
      </c>
      <c r="C26" s="174"/>
      <c r="H26" s="73"/>
      <c r="I26" s="101"/>
      <c r="J26" s="52"/>
      <c r="K26" s="72"/>
      <c r="L26" s="101"/>
    </row>
    <row r="27" spans="1:12" ht="12.75">
      <c r="A27" s="78" t="s">
        <v>137</v>
      </c>
      <c r="B27" s="284" t="s">
        <v>590</v>
      </c>
      <c r="C27" s="174"/>
      <c r="H27" s="72"/>
      <c r="I27" s="101"/>
      <c r="K27" s="72"/>
      <c r="L27" s="101"/>
    </row>
    <row r="28" spans="1:12" ht="12.75">
      <c r="A28" s="78" t="s">
        <v>138</v>
      </c>
      <c r="B28" s="78" t="s">
        <v>567</v>
      </c>
      <c r="C28" s="103"/>
      <c r="H28" s="72"/>
      <c r="I28" s="103"/>
      <c r="K28" s="72"/>
      <c r="L28" s="103"/>
    </row>
    <row r="29" spans="1:3" ht="12.75">
      <c r="A29" s="78" t="s">
        <v>139</v>
      </c>
      <c r="B29" s="78"/>
      <c r="C29" s="78"/>
    </row>
    <row r="30" ht="12.75">
      <c r="A30" s="52"/>
    </row>
    <row r="31" ht="18">
      <c r="B31" s="271" t="s">
        <v>683</v>
      </c>
    </row>
  </sheetData>
  <sheetProtection/>
  <mergeCells count="1">
    <mergeCell ref="L1:M1"/>
  </mergeCells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12" sqref="B12:C12"/>
    </sheetView>
  </sheetViews>
  <sheetFormatPr defaultColWidth="9.140625" defaultRowHeight="12.75"/>
  <cols>
    <col min="1" max="1" width="17.8515625" style="0" customWidth="1"/>
    <col min="2" max="2" width="13.00390625" style="0" customWidth="1"/>
    <col min="3" max="3" width="11.7109375" style="0" customWidth="1"/>
    <col min="4" max="4" width="1.7109375" style="0" customWidth="1"/>
    <col min="5" max="5" width="10.7109375" style="0" customWidth="1"/>
    <col min="6" max="6" width="11.7109375" style="0" customWidth="1"/>
    <col min="7" max="7" width="1.7109375" style="0" customWidth="1"/>
    <col min="8" max="8" width="10.7109375" style="0" customWidth="1"/>
    <col min="9" max="9" width="11.8515625" style="0" customWidth="1"/>
    <col min="10" max="10" width="1.7109375" style="0" customWidth="1"/>
    <col min="11" max="11" width="10.7109375" style="0" customWidth="1"/>
    <col min="12" max="12" width="14.421875" style="0" customWidth="1"/>
    <col min="13" max="13" width="13.57421875" style="0" bestFit="1" customWidth="1"/>
  </cols>
  <sheetData>
    <row r="1" spans="1:12" ht="15.75">
      <c r="A1" s="48" t="s">
        <v>380</v>
      </c>
      <c r="B1" s="48"/>
      <c r="I1" s="63"/>
      <c r="L1" s="261">
        <f>SUM(C25)</f>
        <v>129155</v>
      </c>
    </row>
    <row r="3" spans="1:12" ht="12.75">
      <c r="A3" s="50" t="s">
        <v>15</v>
      </c>
      <c r="B3" s="104" t="s">
        <v>754</v>
      </c>
      <c r="C3" s="104" t="s">
        <v>758</v>
      </c>
      <c r="D3" s="51"/>
      <c r="E3" s="104" t="s">
        <v>640</v>
      </c>
      <c r="F3" s="104" t="s">
        <v>656</v>
      </c>
      <c r="H3" s="104" t="s">
        <v>543</v>
      </c>
      <c r="I3" s="104" t="s">
        <v>563</v>
      </c>
      <c r="K3" s="104" t="s">
        <v>373</v>
      </c>
      <c r="L3" s="104" t="s">
        <v>403</v>
      </c>
    </row>
    <row r="4" spans="1:12" ht="12.75">
      <c r="A4" s="52"/>
      <c r="B4" s="52"/>
      <c r="C4" s="52"/>
      <c r="D4" s="96"/>
      <c r="E4" s="52"/>
      <c r="F4" s="52"/>
      <c r="H4" s="52"/>
      <c r="I4" s="52"/>
      <c r="K4" s="52"/>
      <c r="L4" s="52"/>
    </row>
    <row r="5" spans="1:12" ht="12.75">
      <c r="A5" s="52" t="s">
        <v>382</v>
      </c>
      <c r="B5" s="369" t="s">
        <v>548</v>
      </c>
      <c r="C5" s="370">
        <v>15000</v>
      </c>
      <c r="D5" s="97"/>
      <c r="E5" s="178" t="s">
        <v>548</v>
      </c>
      <c r="F5" s="76">
        <v>15000</v>
      </c>
      <c r="H5" s="178" t="s">
        <v>548</v>
      </c>
      <c r="I5" s="76">
        <v>14700</v>
      </c>
      <c r="K5" s="178" t="s">
        <v>548</v>
      </c>
      <c r="L5" s="76">
        <v>14500</v>
      </c>
    </row>
    <row r="6" spans="1:12" ht="12.75">
      <c r="A6" s="52" t="s">
        <v>383</v>
      </c>
      <c r="B6" s="105" t="s">
        <v>707</v>
      </c>
      <c r="C6" s="98">
        <v>106500</v>
      </c>
      <c r="D6" s="97"/>
      <c r="E6" s="106" t="s">
        <v>707</v>
      </c>
      <c r="F6" s="76">
        <v>106062</v>
      </c>
      <c r="H6" s="106" t="s">
        <v>568</v>
      </c>
      <c r="I6" s="76">
        <v>88110</v>
      </c>
      <c r="K6" s="106" t="s">
        <v>381</v>
      </c>
      <c r="L6" s="76">
        <v>69400</v>
      </c>
    </row>
    <row r="7" spans="1:12" ht="12.75">
      <c r="A7" s="105" t="s">
        <v>881</v>
      </c>
      <c r="B7" s="105" t="s">
        <v>140</v>
      </c>
      <c r="C7" s="76"/>
      <c r="D7" s="97"/>
      <c r="E7" s="106" t="s">
        <v>140</v>
      </c>
      <c r="F7" s="76"/>
      <c r="H7" s="106" t="s">
        <v>140</v>
      </c>
      <c r="I7" s="76"/>
      <c r="K7" s="106" t="s">
        <v>140</v>
      </c>
      <c r="L7" s="76"/>
    </row>
    <row r="8" spans="1:12" ht="12.75">
      <c r="A8" s="52" t="s">
        <v>141</v>
      </c>
      <c r="C8" s="76">
        <v>25</v>
      </c>
      <c r="D8" s="97"/>
      <c r="E8" s="59"/>
      <c r="F8" s="76">
        <v>75</v>
      </c>
      <c r="H8" s="59"/>
      <c r="I8" s="76">
        <v>75</v>
      </c>
      <c r="K8" s="59"/>
      <c r="L8" s="76">
        <v>75</v>
      </c>
    </row>
    <row r="9" spans="1:12" ht="12.75">
      <c r="A9" s="72" t="s">
        <v>142</v>
      </c>
      <c r="B9" s="59"/>
      <c r="C9" s="76">
        <v>750</v>
      </c>
      <c r="D9" s="97"/>
      <c r="E9" s="59"/>
      <c r="F9" s="76">
        <v>1000</v>
      </c>
      <c r="H9" s="59"/>
      <c r="I9" s="76">
        <v>1000</v>
      </c>
      <c r="K9" s="59"/>
      <c r="L9" s="76">
        <v>1500</v>
      </c>
    </row>
    <row r="10" spans="1:12" ht="12.75">
      <c r="A10" s="72"/>
      <c r="B10" s="52"/>
      <c r="C10" s="52"/>
      <c r="D10" s="96"/>
      <c r="E10" s="52"/>
      <c r="F10" s="52"/>
      <c r="H10" s="52"/>
      <c r="I10" s="52"/>
      <c r="K10" s="52"/>
      <c r="L10" s="52"/>
    </row>
    <row r="11" spans="1:12" ht="12.75">
      <c r="A11" s="54" t="s">
        <v>576</v>
      </c>
      <c r="B11" s="52"/>
      <c r="D11" s="96"/>
      <c r="E11" s="52"/>
      <c r="H11" s="52"/>
      <c r="I11" s="109">
        <v>600</v>
      </c>
      <c r="K11" s="52"/>
      <c r="L11" s="52"/>
    </row>
    <row r="12" spans="1:12" ht="12.75">
      <c r="A12" s="52" t="s">
        <v>879</v>
      </c>
      <c r="B12" s="52"/>
      <c r="C12" s="109">
        <v>600</v>
      </c>
      <c r="D12" s="96"/>
      <c r="E12" s="52"/>
      <c r="F12" s="109">
        <v>600</v>
      </c>
      <c r="H12" s="52"/>
      <c r="I12" s="52"/>
      <c r="K12" s="52"/>
      <c r="L12" s="52"/>
    </row>
    <row r="13" spans="1:12" ht="12.75">
      <c r="A13" s="52" t="s">
        <v>117</v>
      </c>
      <c r="B13" s="52"/>
      <c r="C13" s="95">
        <v>0</v>
      </c>
      <c r="D13" s="96"/>
      <c r="E13" s="52"/>
      <c r="F13" s="95"/>
      <c r="H13" s="52"/>
      <c r="I13" s="95"/>
      <c r="K13" s="52"/>
      <c r="L13" s="52"/>
    </row>
    <row r="14" spans="1:12" ht="12.75">
      <c r="A14" s="52" t="s">
        <v>118</v>
      </c>
      <c r="B14" s="52"/>
      <c r="C14" s="95">
        <v>0</v>
      </c>
      <c r="D14" s="96"/>
      <c r="E14" s="52">
        <v>100</v>
      </c>
      <c r="F14" s="95"/>
      <c r="H14" s="52">
        <v>100</v>
      </c>
      <c r="I14" s="95"/>
      <c r="K14" s="52"/>
      <c r="L14" s="52"/>
    </row>
    <row r="15" spans="1:12" ht="12.75">
      <c r="A15" s="52" t="s">
        <v>379</v>
      </c>
      <c r="B15" s="59"/>
      <c r="C15" s="76"/>
      <c r="D15" s="96"/>
      <c r="E15" s="59"/>
      <c r="F15" s="76"/>
      <c r="H15" s="59"/>
      <c r="I15" s="76"/>
      <c r="K15" s="52"/>
      <c r="L15" s="52"/>
    </row>
    <row r="16" spans="1:12" ht="12.75">
      <c r="A16" s="52" t="s">
        <v>378</v>
      </c>
      <c r="B16" s="59"/>
      <c r="C16" s="76"/>
      <c r="D16" s="96"/>
      <c r="E16" s="59"/>
      <c r="F16" s="76"/>
      <c r="H16" s="59"/>
      <c r="I16" s="76"/>
      <c r="K16" s="52"/>
      <c r="L16" s="52"/>
    </row>
    <row r="17" spans="1:12" ht="12.75">
      <c r="A17" s="52" t="s">
        <v>708</v>
      </c>
      <c r="B17" s="59">
        <v>300</v>
      </c>
      <c r="C17" s="98">
        <v>6000</v>
      </c>
      <c r="D17" s="96"/>
      <c r="E17" s="59" t="s">
        <v>68</v>
      </c>
      <c r="F17" s="76">
        <v>3000</v>
      </c>
      <c r="H17" s="59" t="s">
        <v>68</v>
      </c>
      <c r="I17" s="76"/>
      <c r="K17" s="52"/>
      <c r="L17" s="52"/>
    </row>
    <row r="18" spans="1:12" ht="12.75">
      <c r="A18" s="52" t="s">
        <v>123</v>
      </c>
      <c r="B18" s="59">
        <v>0</v>
      </c>
      <c r="C18" s="76">
        <v>0</v>
      </c>
      <c r="D18" s="96"/>
      <c r="E18" s="59">
        <v>0</v>
      </c>
      <c r="F18" s="76">
        <v>0</v>
      </c>
      <c r="H18" s="59">
        <v>1</v>
      </c>
      <c r="I18" s="76">
        <v>60</v>
      </c>
      <c r="K18" s="52"/>
      <c r="L18" s="52"/>
    </row>
    <row r="19" spans="1:12" ht="12.75">
      <c r="A19" s="52" t="s">
        <v>125</v>
      </c>
      <c r="B19" s="59" t="s">
        <v>878</v>
      </c>
      <c r="C19" s="76">
        <v>20</v>
      </c>
      <c r="D19" s="96"/>
      <c r="E19" s="59" t="s">
        <v>126</v>
      </c>
      <c r="F19" s="76">
        <v>200</v>
      </c>
      <c r="H19" s="59" t="s">
        <v>126</v>
      </c>
      <c r="I19" s="76">
        <v>200</v>
      </c>
      <c r="K19" s="52"/>
      <c r="L19" s="52"/>
    </row>
    <row r="20" spans="1:12" ht="12.75">
      <c r="A20" s="52" t="s">
        <v>128</v>
      </c>
      <c r="B20" s="59" t="s">
        <v>27</v>
      </c>
      <c r="C20" s="76">
        <v>10</v>
      </c>
      <c r="D20" s="96"/>
      <c r="E20" s="59" t="s">
        <v>27</v>
      </c>
      <c r="F20" s="76">
        <v>10</v>
      </c>
      <c r="H20" s="59" t="s">
        <v>27</v>
      </c>
      <c r="I20" s="76">
        <v>10</v>
      </c>
      <c r="K20" s="52"/>
      <c r="L20" s="52"/>
    </row>
    <row r="21" spans="1:12" ht="12.75">
      <c r="A21" s="52" t="s">
        <v>129</v>
      </c>
      <c r="B21" s="59" t="s">
        <v>130</v>
      </c>
      <c r="C21" s="76">
        <v>50</v>
      </c>
      <c r="D21" s="96"/>
      <c r="E21" s="59" t="s">
        <v>130</v>
      </c>
      <c r="F21" s="76">
        <v>50</v>
      </c>
      <c r="H21" s="59" t="s">
        <v>130</v>
      </c>
      <c r="I21" s="76">
        <v>50</v>
      </c>
      <c r="K21" s="52"/>
      <c r="L21" s="52"/>
    </row>
    <row r="22" spans="1:12" ht="12.75">
      <c r="A22" s="52" t="s">
        <v>131</v>
      </c>
      <c r="B22" s="59" t="s">
        <v>81</v>
      </c>
      <c r="C22" s="76">
        <v>0</v>
      </c>
      <c r="D22" s="96"/>
      <c r="E22" s="59" t="s">
        <v>81</v>
      </c>
      <c r="F22" s="76">
        <v>60</v>
      </c>
      <c r="H22" s="59" t="s">
        <v>81</v>
      </c>
      <c r="I22" s="76">
        <v>60</v>
      </c>
      <c r="K22" s="52"/>
      <c r="L22" s="52"/>
    </row>
    <row r="23" spans="1:12" ht="12.75">
      <c r="A23" s="52" t="s">
        <v>132</v>
      </c>
      <c r="B23" s="56" t="s">
        <v>799</v>
      </c>
      <c r="C23" s="76">
        <v>200</v>
      </c>
      <c r="D23" s="96"/>
      <c r="E23" s="56">
        <v>1500</v>
      </c>
      <c r="F23" s="76">
        <v>20</v>
      </c>
      <c r="H23" s="56">
        <v>1500</v>
      </c>
      <c r="I23" s="76">
        <v>20</v>
      </c>
      <c r="K23" s="52"/>
      <c r="L23" s="52"/>
    </row>
    <row r="24" spans="1:12" ht="12.75">
      <c r="A24" s="52"/>
      <c r="B24" s="52"/>
      <c r="C24" s="50"/>
      <c r="D24" s="96"/>
      <c r="E24" s="52"/>
      <c r="F24" s="50"/>
      <c r="H24" s="52"/>
      <c r="I24" s="50"/>
      <c r="K24" s="52"/>
      <c r="L24" s="50"/>
    </row>
    <row r="25" spans="1:12" ht="12.75">
      <c r="A25" s="63" t="s">
        <v>30</v>
      </c>
      <c r="B25" s="63"/>
      <c r="C25" s="65">
        <f>SUM(C5:C23)</f>
        <v>129155</v>
      </c>
      <c r="E25" s="63"/>
      <c r="F25" s="57">
        <f>SUM(F5:F23)</f>
        <v>126077</v>
      </c>
      <c r="H25" s="63"/>
      <c r="I25" s="57">
        <f>SUM(I5:I23)</f>
        <v>104885</v>
      </c>
      <c r="K25" s="63"/>
      <c r="L25" s="57">
        <f>SUM(L5:L9)</f>
        <v>85475</v>
      </c>
    </row>
    <row r="26" spans="1:12" ht="12.75">
      <c r="A26" s="52"/>
      <c r="E26" s="52"/>
      <c r="J26" s="52"/>
      <c r="L26" s="57"/>
    </row>
    <row r="27" spans="2:13" ht="12.75">
      <c r="B27" s="107"/>
      <c r="C27" s="107"/>
      <c r="D27" s="52"/>
      <c r="E27" s="107"/>
      <c r="F27" s="349" t="s">
        <v>798</v>
      </c>
      <c r="G27" s="350"/>
      <c r="H27" s="351"/>
      <c r="I27" s="352"/>
      <c r="J27" s="351"/>
      <c r="K27" s="351"/>
      <c r="L27" s="351"/>
      <c r="M27" s="284"/>
    </row>
    <row r="28" spans="1:12" ht="12.75">
      <c r="A28" s="54" t="s">
        <v>143</v>
      </c>
      <c r="B28" t="s">
        <v>144</v>
      </c>
      <c r="F28" s="155" t="s">
        <v>797</v>
      </c>
      <c r="G28" s="327"/>
      <c r="H28" s="123"/>
      <c r="I28" s="123"/>
      <c r="J28" s="123"/>
      <c r="K28" s="329" t="s">
        <v>646</v>
      </c>
      <c r="L28" s="155"/>
    </row>
    <row r="29" spans="1:2" ht="12.75">
      <c r="A29" s="349" t="s">
        <v>794</v>
      </c>
      <c r="B29" s="328" t="s">
        <v>796</v>
      </c>
    </row>
    <row r="30" spans="1:12" ht="12.75">
      <c r="A30" s="349" t="s">
        <v>876</v>
      </c>
      <c r="B30" s="328" t="s">
        <v>795</v>
      </c>
      <c r="C30" s="109"/>
      <c r="F30" s="349" t="s">
        <v>697</v>
      </c>
      <c r="G30" s="350"/>
      <c r="H30" s="351"/>
      <c r="I30" s="352"/>
      <c r="J30" s="351"/>
      <c r="K30" s="351"/>
      <c r="L30" s="351"/>
    </row>
    <row r="31" spans="1:12" ht="12.75">
      <c r="A31" s="393" t="s">
        <v>644</v>
      </c>
      <c r="B31" s="328" t="s">
        <v>693</v>
      </c>
      <c r="C31" s="109"/>
      <c r="F31" s="155" t="s">
        <v>645</v>
      </c>
      <c r="G31" s="327"/>
      <c r="H31" s="123"/>
      <c r="I31" s="123"/>
      <c r="J31" s="123"/>
      <c r="K31" s="329" t="s">
        <v>646</v>
      </c>
      <c r="L31" s="155"/>
    </row>
    <row r="32" spans="1:12" ht="12.75">
      <c r="A32" s="393" t="s">
        <v>550</v>
      </c>
      <c r="B32" s="290" t="s">
        <v>594</v>
      </c>
      <c r="C32" s="276"/>
      <c r="F32" s="89"/>
      <c r="G32" s="89"/>
      <c r="H32" s="89"/>
      <c r="I32" s="89"/>
      <c r="J32" s="89"/>
      <c r="K32" s="155" t="s">
        <v>709</v>
      </c>
      <c r="L32" s="155"/>
    </row>
    <row r="33" spans="1:12" ht="12.75">
      <c r="A33" s="155" t="s">
        <v>422</v>
      </c>
      <c r="B33" s="109" t="s">
        <v>423</v>
      </c>
      <c r="C33" s="109"/>
      <c r="E33" s="52"/>
      <c r="F33" s="89"/>
      <c r="G33" s="89"/>
      <c r="H33" s="89"/>
      <c r="I33" s="89"/>
      <c r="J33" s="89"/>
      <c r="K33" s="155" t="s">
        <v>710</v>
      </c>
      <c r="L33" s="155"/>
    </row>
    <row r="34" spans="1:12" ht="12.75">
      <c r="A34" s="52" t="s">
        <v>145</v>
      </c>
      <c r="B34" s="109" t="s">
        <v>146</v>
      </c>
      <c r="C34" s="109"/>
      <c r="D34" s="52"/>
      <c r="E34" s="52"/>
      <c r="F34" s="287" t="s">
        <v>592</v>
      </c>
      <c r="G34" s="288"/>
      <c r="H34" s="284"/>
      <c r="I34" s="289"/>
      <c r="J34" s="284"/>
      <c r="K34" s="284"/>
      <c r="L34" s="284"/>
    </row>
    <row r="35" spans="1:12" ht="12.75">
      <c r="A35" s="52" t="s">
        <v>147</v>
      </c>
      <c r="B35" s="109" t="s">
        <v>148</v>
      </c>
      <c r="C35" s="109"/>
      <c r="E35" s="57"/>
      <c r="F35" s="287" t="s">
        <v>591</v>
      </c>
      <c r="G35" s="285"/>
      <c r="H35" s="284"/>
      <c r="I35" s="284"/>
      <c r="J35" s="284"/>
      <c r="K35" s="286">
        <v>17622</v>
      </c>
      <c r="L35" s="284" t="s">
        <v>593</v>
      </c>
    </row>
    <row r="36" spans="1:12" ht="12.75">
      <c r="A36" s="52" t="s">
        <v>149</v>
      </c>
      <c r="B36" s="109" t="s">
        <v>150</v>
      </c>
      <c r="C36" s="109"/>
      <c r="E36" s="57"/>
      <c r="F36" s="196"/>
      <c r="G36" s="196"/>
      <c r="H36" s="196"/>
      <c r="I36" s="196"/>
      <c r="J36" s="196"/>
      <c r="K36" s="196"/>
      <c r="L36" s="196"/>
    </row>
    <row r="37" spans="1:12" ht="12.75">
      <c r="A37" s="52" t="s">
        <v>151</v>
      </c>
      <c r="B37" s="109" t="s">
        <v>152</v>
      </c>
      <c r="C37" s="109"/>
      <c r="D37" s="57"/>
      <c r="E37" s="57"/>
      <c r="F37" s="52" t="s">
        <v>549</v>
      </c>
      <c r="G37" s="110"/>
      <c r="H37" s="78"/>
      <c r="I37" s="72"/>
      <c r="J37" s="78"/>
      <c r="K37" s="78"/>
      <c r="L37" s="78"/>
    </row>
    <row r="38" spans="1:12" ht="12.75">
      <c r="A38" s="52" t="s">
        <v>153</v>
      </c>
      <c r="B38" s="109" t="s">
        <v>154</v>
      </c>
      <c r="C38" s="109"/>
      <c r="F38" s="52" t="s">
        <v>527</v>
      </c>
      <c r="G38" s="57"/>
      <c r="H38" s="78"/>
      <c r="I38" s="78"/>
      <c r="J38" s="78"/>
      <c r="K38" s="108">
        <v>83467</v>
      </c>
      <c r="L38" s="78"/>
    </row>
    <row r="39" spans="1:3" ht="12.75">
      <c r="A39" s="52" t="s">
        <v>155</v>
      </c>
      <c r="B39" s="109" t="s">
        <v>156</v>
      </c>
      <c r="C39" s="109"/>
    </row>
    <row r="40" spans="1:12" ht="12.75">
      <c r="A40" s="52"/>
      <c r="B40" s="109"/>
      <c r="C40" s="109"/>
      <c r="D40" s="57"/>
      <c r="E40" s="57"/>
      <c r="F40" s="371" t="s">
        <v>877</v>
      </c>
      <c r="G40" s="394"/>
      <c r="H40" s="367"/>
      <c r="I40" s="72"/>
      <c r="J40" s="78"/>
      <c r="K40" s="78" t="s">
        <v>880</v>
      </c>
      <c r="L40" s="52"/>
    </row>
  </sheetData>
  <sheetProtection/>
  <printOptions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C7" sqref="C7"/>
    </sheetView>
  </sheetViews>
  <sheetFormatPr defaultColWidth="9.140625" defaultRowHeight="12.75"/>
  <cols>
    <col min="1" max="1" width="22.57421875" style="0" customWidth="1"/>
    <col min="2" max="2" width="11.421875" style="0" customWidth="1"/>
    <col min="3" max="3" width="12.57421875" style="0" customWidth="1"/>
    <col min="4" max="4" width="2.7109375" style="0" customWidth="1"/>
    <col min="5" max="5" width="11.421875" style="0" customWidth="1"/>
    <col min="6" max="6" width="10.7109375" style="0" customWidth="1"/>
    <col min="7" max="7" width="1.7109375" style="0" customWidth="1"/>
    <col min="8" max="8" width="11.421875" style="0" customWidth="1"/>
    <col min="9" max="9" width="10.7109375" style="0" customWidth="1"/>
    <col min="10" max="10" width="1.7109375" style="0" customWidth="1"/>
    <col min="11" max="11" width="11.421875" style="0" customWidth="1"/>
    <col min="12" max="12" width="13.28125" style="0" customWidth="1"/>
  </cols>
  <sheetData>
    <row r="1" spans="1:12" ht="15.75">
      <c r="A1" s="48" t="s">
        <v>385</v>
      </c>
      <c r="L1" s="197">
        <f>SUM(C17)</f>
        <v>23100</v>
      </c>
    </row>
    <row r="3" spans="1:12" ht="12.75">
      <c r="A3" s="50" t="s">
        <v>15</v>
      </c>
      <c r="B3" s="50" t="s">
        <v>754</v>
      </c>
      <c r="C3" s="50" t="s">
        <v>755</v>
      </c>
      <c r="D3" s="71"/>
      <c r="E3" s="50" t="s">
        <v>640</v>
      </c>
      <c r="F3" s="50" t="s">
        <v>656</v>
      </c>
      <c r="H3" s="50" t="s">
        <v>543</v>
      </c>
      <c r="I3" s="50" t="s">
        <v>563</v>
      </c>
      <c r="K3" s="50" t="s">
        <v>373</v>
      </c>
      <c r="L3" s="50" t="s">
        <v>403</v>
      </c>
    </row>
    <row r="4" spans="1:12" ht="12.75">
      <c r="A4" s="52"/>
      <c r="B4" s="52"/>
      <c r="C4" s="52"/>
      <c r="D4" s="96"/>
      <c r="E4" s="52"/>
      <c r="F4" s="52"/>
      <c r="H4" s="52"/>
      <c r="I4" s="52"/>
      <c r="K4" s="52"/>
      <c r="L4" s="52"/>
    </row>
    <row r="5" spans="1:12" ht="12.75">
      <c r="A5" s="52" t="s">
        <v>814</v>
      </c>
      <c r="B5" s="52"/>
      <c r="C5" s="57"/>
      <c r="D5" s="83"/>
      <c r="E5" s="52"/>
      <c r="F5" s="57">
        <v>500</v>
      </c>
      <c r="H5" s="52"/>
      <c r="I5" s="57">
        <v>500</v>
      </c>
      <c r="K5" s="52"/>
      <c r="L5" s="57">
        <v>500</v>
      </c>
    </row>
    <row r="6" spans="1:12" ht="12.75">
      <c r="A6" s="52" t="s">
        <v>813</v>
      </c>
      <c r="B6" s="54" t="s">
        <v>807</v>
      </c>
      <c r="C6" s="86">
        <v>8600</v>
      </c>
      <c r="D6" s="83"/>
      <c r="E6" s="52" t="s">
        <v>714</v>
      </c>
      <c r="F6" s="57">
        <v>8400</v>
      </c>
      <c r="H6" s="52" t="s">
        <v>714</v>
      </c>
      <c r="I6" s="57">
        <v>8475</v>
      </c>
      <c r="J6" s="78"/>
      <c r="K6" s="52" t="s">
        <v>528</v>
      </c>
      <c r="L6" s="57">
        <v>5500</v>
      </c>
    </row>
    <row r="7" spans="1:12" ht="12.75">
      <c r="A7" s="52" t="s">
        <v>815</v>
      </c>
      <c r="B7" s="52"/>
      <c r="C7" s="86">
        <v>3500</v>
      </c>
      <c r="D7" s="83"/>
      <c r="E7" s="52"/>
      <c r="F7" s="57">
        <v>3000</v>
      </c>
      <c r="H7" s="52"/>
      <c r="I7" s="57">
        <v>3000</v>
      </c>
      <c r="J7" s="78"/>
      <c r="K7" s="52"/>
      <c r="L7" s="57">
        <v>3000</v>
      </c>
    </row>
    <row r="8" spans="1:12" ht="12.75">
      <c r="A8" s="52" t="s">
        <v>816</v>
      </c>
      <c r="B8" s="54"/>
      <c r="C8" s="86"/>
      <c r="D8" s="83"/>
      <c r="E8" s="52"/>
      <c r="F8" s="57"/>
      <c r="H8" s="52"/>
      <c r="I8" s="57"/>
      <c r="J8" s="78"/>
      <c r="K8" s="52"/>
      <c r="L8" s="57"/>
    </row>
    <row r="9" spans="1:12" ht="12.75">
      <c r="A9" s="52" t="s">
        <v>157</v>
      </c>
      <c r="B9" s="112" t="s">
        <v>716</v>
      </c>
      <c r="C9" s="86">
        <v>5000</v>
      </c>
      <c r="D9" s="83"/>
      <c r="E9" s="112" t="s">
        <v>716</v>
      </c>
      <c r="F9" s="57">
        <v>5000</v>
      </c>
      <c r="H9" s="112" t="s">
        <v>158</v>
      </c>
      <c r="I9" s="57">
        <v>5000</v>
      </c>
      <c r="J9" s="78"/>
      <c r="K9" s="112" t="s">
        <v>158</v>
      </c>
      <c r="L9" s="57">
        <v>4000</v>
      </c>
    </row>
    <row r="10" spans="1:12" ht="12.75">
      <c r="A10" s="52" t="s">
        <v>159</v>
      </c>
      <c r="B10" s="112" t="s">
        <v>715</v>
      </c>
      <c r="C10" s="86">
        <v>3000</v>
      </c>
      <c r="D10" s="83"/>
      <c r="E10" s="112" t="s">
        <v>715</v>
      </c>
      <c r="F10" s="57">
        <v>3000</v>
      </c>
      <c r="H10" s="112" t="s">
        <v>538</v>
      </c>
      <c r="I10" s="57">
        <v>3000</v>
      </c>
      <c r="J10" s="78"/>
      <c r="K10" s="112" t="s">
        <v>538</v>
      </c>
      <c r="L10" s="57">
        <v>2000</v>
      </c>
    </row>
    <row r="11" spans="1:12" ht="12.75">
      <c r="A11" s="52" t="s">
        <v>160</v>
      </c>
      <c r="B11" s="52" t="s">
        <v>817</v>
      </c>
      <c r="C11" s="57">
        <v>1000</v>
      </c>
      <c r="D11" s="83"/>
      <c r="E11" s="52"/>
      <c r="F11" s="57">
        <v>1000</v>
      </c>
      <c r="H11" s="52"/>
      <c r="I11" s="57">
        <v>1000</v>
      </c>
      <c r="K11" s="52"/>
      <c r="L11" s="57">
        <v>1000</v>
      </c>
    </row>
    <row r="12" spans="1:12" ht="12.75">
      <c r="A12" s="52" t="s">
        <v>539</v>
      </c>
      <c r="B12" s="52"/>
      <c r="C12" s="86">
        <v>2000</v>
      </c>
      <c r="D12" s="83"/>
      <c r="E12" s="52"/>
      <c r="F12" s="57">
        <v>2000</v>
      </c>
      <c r="H12" s="52"/>
      <c r="I12" s="57">
        <v>0</v>
      </c>
      <c r="K12" s="52"/>
      <c r="L12" s="57">
        <v>1500</v>
      </c>
    </row>
    <row r="13" spans="1:12" ht="12.75">
      <c r="A13" s="52" t="s">
        <v>809</v>
      </c>
      <c r="B13" s="108"/>
      <c r="C13" s="57">
        <v>0</v>
      </c>
      <c r="D13" s="83"/>
      <c r="E13" s="108"/>
      <c r="F13" s="57">
        <v>0</v>
      </c>
      <c r="H13" s="108"/>
      <c r="I13" s="57">
        <v>0</v>
      </c>
      <c r="K13" s="108"/>
      <c r="L13" s="57">
        <v>0</v>
      </c>
    </row>
    <row r="14" spans="1:12" ht="12.75">
      <c r="A14" s="52" t="s">
        <v>810</v>
      </c>
      <c r="B14" s="52"/>
      <c r="C14" s="57">
        <v>0</v>
      </c>
      <c r="D14" s="83"/>
      <c r="E14" s="52"/>
      <c r="F14" s="57">
        <v>0</v>
      </c>
      <c r="H14" s="52"/>
      <c r="I14" s="57">
        <v>0</v>
      </c>
      <c r="K14" s="52"/>
      <c r="L14" s="57">
        <v>0</v>
      </c>
    </row>
    <row r="15" spans="1:12" ht="12.75">
      <c r="A15" s="52" t="s">
        <v>811</v>
      </c>
      <c r="B15" s="52"/>
      <c r="C15" s="69">
        <v>0</v>
      </c>
      <c r="D15" s="83"/>
      <c r="E15" s="52"/>
      <c r="F15" s="69">
        <v>0</v>
      </c>
      <c r="G15" s="67"/>
      <c r="H15" s="66"/>
      <c r="I15" s="69">
        <v>0</v>
      </c>
      <c r="J15" s="67"/>
      <c r="K15" s="66"/>
      <c r="L15" s="69">
        <v>0</v>
      </c>
    </row>
    <row r="16" spans="1:12" ht="12.75">
      <c r="A16" s="52" t="s">
        <v>812</v>
      </c>
      <c r="B16" s="52"/>
      <c r="C16" s="60"/>
      <c r="D16" s="83"/>
      <c r="E16" s="52"/>
      <c r="F16" s="60"/>
      <c r="H16" s="52"/>
      <c r="I16" s="60"/>
      <c r="K16" s="52"/>
      <c r="L16" s="60"/>
    </row>
    <row r="17" spans="1:12" ht="12.75">
      <c r="A17" s="78" t="s">
        <v>30</v>
      </c>
      <c r="B17" s="52"/>
      <c r="C17" s="65">
        <f>SUM(C5:C15)</f>
        <v>23100</v>
      </c>
      <c r="D17" s="83"/>
      <c r="E17" s="52"/>
      <c r="F17" s="57">
        <f>SUM(F5:F15)</f>
        <v>22900</v>
      </c>
      <c r="H17" s="52"/>
      <c r="I17" s="57">
        <f>SUM(I5:I15)</f>
        <v>20975</v>
      </c>
      <c r="K17" s="52"/>
      <c r="L17" s="57">
        <f>SUM(L5:L15)</f>
        <v>17500</v>
      </c>
    </row>
    <row r="18" spans="1:12" ht="12.75">
      <c r="A18" s="78"/>
      <c r="B18" s="52"/>
      <c r="C18" s="65"/>
      <c r="D18" s="83"/>
      <c r="E18" s="52"/>
      <c r="F18" s="348"/>
      <c r="H18" s="52"/>
      <c r="I18" s="272"/>
      <c r="K18" s="52"/>
      <c r="L18" s="65"/>
    </row>
    <row r="19" spans="1:12" ht="12.75">
      <c r="A19" s="113" t="s">
        <v>542</v>
      </c>
      <c r="B19" s="52"/>
      <c r="C19" s="268"/>
      <c r="D19" s="83"/>
      <c r="E19" s="52"/>
      <c r="F19" s="268"/>
      <c r="H19" s="52"/>
      <c r="I19" s="301"/>
      <c r="K19" s="52"/>
      <c r="L19" s="268">
        <v>2000</v>
      </c>
    </row>
    <row r="20" spans="1:12" ht="12.75">
      <c r="A20" s="113"/>
      <c r="C20" s="114">
        <f>SUM(C17+C19)</f>
        <v>23100</v>
      </c>
      <c r="D20" s="113"/>
      <c r="E20" s="78"/>
      <c r="F20" s="57">
        <f>SUM(F17+F19)</f>
        <v>22900</v>
      </c>
      <c r="I20" s="57">
        <f>SUM(I17+I19)</f>
        <v>20975</v>
      </c>
      <c r="L20" s="272">
        <f>SUM(L17+L19)</f>
        <v>19500</v>
      </c>
    </row>
    <row r="21" spans="4:11" ht="12.75">
      <c r="D21" s="113"/>
      <c r="E21" s="113"/>
      <c r="F21" s="116"/>
      <c r="G21" s="52"/>
      <c r="H21" s="52"/>
      <c r="I21" s="52"/>
      <c r="J21" s="52"/>
      <c r="K21" s="52"/>
    </row>
    <row r="22" spans="1:11" ht="12.75">
      <c r="A22" s="155" t="s">
        <v>800</v>
      </c>
      <c r="C22" s="116" t="s">
        <v>494</v>
      </c>
      <c r="E22" s="113"/>
      <c r="F22" s="116" t="s">
        <v>163</v>
      </c>
      <c r="G22" s="52"/>
      <c r="H22" s="52"/>
      <c r="I22" s="52"/>
      <c r="J22" s="52"/>
      <c r="K22" s="52"/>
    </row>
    <row r="23" spans="1:11" ht="12.75">
      <c r="A23" s="155" t="s">
        <v>803</v>
      </c>
      <c r="C23" s="155" t="s">
        <v>805</v>
      </c>
      <c r="E23" s="113"/>
      <c r="F23" s="52" t="s">
        <v>164</v>
      </c>
      <c r="G23" s="52"/>
      <c r="H23" s="52"/>
      <c r="I23" s="52"/>
      <c r="J23" s="52"/>
      <c r="K23" s="52"/>
    </row>
    <row r="24" spans="1:11" ht="12.75">
      <c r="A24" s="330" t="s">
        <v>718</v>
      </c>
      <c r="B24" s="52"/>
      <c r="C24" s="155" t="s">
        <v>804</v>
      </c>
      <c r="E24" s="72"/>
      <c r="F24" s="52" t="s">
        <v>711</v>
      </c>
      <c r="G24" s="52"/>
      <c r="H24" s="52"/>
      <c r="I24" s="52"/>
      <c r="J24" s="52"/>
      <c r="K24" s="52"/>
    </row>
    <row r="25" spans="1:11" ht="12.75">
      <c r="A25" s="52" t="s">
        <v>624</v>
      </c>
      <c r="B25" s="54"/>
      <c r="C25" s="330" t="s">
        <v>689</v>
      </c>
      <c r="F25" s="52"/>
      <c r="G25" s="52"/>
      <c r="H25" s="52" t="s">
        <v>166</v>
      </c>
      <c r="I25" s="52"/>
      <c r="J25" s="52"/>
      <c r="K25" s="52"/>
    </row>
    <row r="26" spans="1:11" ht="12.75">
      <c r="A26" s="52" t="s">
        <v>424</v>
      </c>
      <c r="B26" s="54"/>
      <c r="C26" s="52" t="s">
        <v>628</v>
      </c>
      <c r="F26" s="52" t="s">
        <v>384</v>
      </c>
      <c r="G26" s="52"/>
      <c r="H26" s="52"/>
      <c r="I26" s="52"/>
      <c r="J26" s="52"/>
      <c r="K26" s="52"/>
    </row>
    <row r="27" spans="1:11" ht="12.75">
      <c r="A27" s="52" t="s">
        <v>165</v>
      </c>
      <c r="C27" s="52" t="s">
        <v>495</v>
      </c>
      <c r="E27" s="52"/>
      <c r="F27" s="52"/>
      <c r="G27" s="52"/>
      <c r="H27" s="52"/>
      <c r="I27" s="52"/>
      <c r="J27" s="52"/>
      <c r="K27" s="52"/>
    </row>
    <row r="28" spans="1:6" ht="12.75">
      <c r="A28" s="52"/>
      <c r="C28" s="52"/>
      <c r="E28" s="52"/>
      <c r="F28" s="52" t="s">
        <v>647</v>
      </c>
    </row>
    <row r="29" spans="1:6" ht="12.75">
      <c r="A29" s="155" t="s">
        <v>784</v>
      </c>
      <c r="B29" s="52"/>
      <c r="C29" s="52"/>
      <c r="E29" s="54"/>
      <c r="F29" s="52" t="s">
        <v>648</v>
      </c>
    </row>
    <row r="30" spans="1:9" ht="12.75">
      <c r="A30" s="155" t="s">
        <v>801</v>
      </c>
      <c r="B30" s="52"/>
      <c r="C30" s="52"/>
      <c r="E30" s="54"/>
      <c r="F30" s="52" t="s">
        <v>161</v>
      </c>
      <c r="G30" s="52"/>
      <c r="I30" s="72"/>
    </row>
    <row r="31" spans="1:5" ht="12.75">
      <c r="A31" s="155" t="s">
        <v>808</v>
      </c>
      <c r="B31" s="52"/>
      <c r="C31" s="52"/>
      <c r="D31" s="52"/>
      <c r="E31" s="52"/>
    </row>
    <row r="32" spans="1:11" ht="12.75">
      <c r="A32" s="89"/>
      <c r="E32" s="52"/>
      <c r="F32" s="297" t="s">
        <v>760</v>
      </c>
      <c r="G32" s="299"/>
      <c r="H32" s="299"/>
      <c r="I32" s="300"/>
      <c r="J32" s="299"/>
      <c r="K32" s="299"/>
    </row>
    <row r="33" spans="1:11" ht="12.75">
      <c r="A33" s="155" t="s">
        <v>717</v>
      </c>
      <c r="B33" s="52"/>
      <c r="C33" s="52"/>
      <c r="D33" s="78"/>
      <c r="E33" s="52"/>
      <c r="F33" s="123" t="s">
        <v>806</v>
      </c>
      <c r="G33" s="353"/>
      <c r="H33" s="353"/>
      <c r="I33" s="354"/>
      <c r="J33" s="353"/>
      <c r="K33" s="353"/>
    </row>
    <row r="34" spans="1:11" ht="12.75">
      <c r="A34" s="155" t="s">
        <v>712</v>
      </c>
      <c r="B34" s="52"/>
      <c r="C34" s="52"/>
      <c r="D34" s="78"/>
      <c r="E34" s="52"/>
      <c r="F34" s="123" t="s">
        <v>719</v>
      </c>
      <c r="G34" s="353"/>
      <c r="H34" s="353"/>
      <c r="I34" s="354"/>
      <c r="J34" s="353"/>
      <c r="K34" s="353"/>
    </row>
    <row r="35" spans="1:11" ht="12.75">
      <c r="A35" s="155" t="s">
        <v>713</v>
      </c>
      <c r="B35" s="52"/>
      <c r="C35" s="52"/>
      <c r="D35" s="78"/>
      <c r="E35" s="52"/>
      <c r="F35" s="78" t="s">
        <v>625</v>
      </c>
      <c r="G35" s="198"/>
      <c r="H35" s="198"/>
      <c r="I35" s="277"/>
      <c r="J35" s="198"/>
      <c r="K35" s="198"/>
    </row>
    <row r="36" spans="6:11" ht="12.75">
      <c r="F36" s="78" t="s">
        <v>441</v>
      </c>
      <c r="G36" s="196"/>
      <c r="H36" s="196"/>
      <c r="I36" s="159"/>
      <c r="J36" s="196"/>
      <c r="K36" s="196"/>
    </row>
    <row r="37" spans="1:11" ht="12.75">
      <c r="A37" s="52" t="s">
        <v>579</v>
      </c>
      <c r="B37" s="52"/>
      <c r="C37" s="52"/>
      <c r="F37" s="78" t="s">
        <v>167</v>
      </c>
      <c r="G37" s="78"/>
      <c r="H37" s="78"/>
      <c r="I37" s="52"/>
      <c r="J37" s="78"/>
      <c r="K37" s="78"/>
    </row>
    <row r="38" spans="1:11" ht="12.75">
      <c r="A38" s="52" t="s">
        <v>569</v>
      </c>
      <c r="B38" s="52"/>
      <c r="C38" s="52"/>
      <c r="F38" s="78"/>
      <c r="G38" s="78"/>
      <c r="H38" s="78"/>
      <c r="I38" s="52"/>
      <c r="J38" s="78"/>
      <c r="K38" s="78"/>
    </row>
    <row r="39" spans="1:10" ht="12.75">
      <c r="A39" s="52" t="s">
        <v>578</v>
      </c>
      <c r="B39" s="52"/>
      <c r="C39" s="52"/>
      <c r="J39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16" sqref="B16"/>
    </sheetView>
  </sheetViews>
  <sheetFormatPr defaultColWidth="9.140625" defaultRowHeight="12.75"/>
  <cols>
    <col min="1" max="1" width="27.710937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1" width="10.7109375" style="0" customWidth="1"/>
    <col min="12" max="12" width="13.140625" style="0" customWidth="1"/>
    <col min="13" max="13" width="13.57421875" style="0" bestFit="1" customWidth="1"/>
  </cols>
  <sheetData>
    <row r="1" spans="1:12" ht="15.75">
      <c r="A1" s="48" t="s">
        <v>386</v>
      </c>
      <c r="L1" s="197">
        <f>SUM(C19)</f>
        <v>18810</v>
      </c>
    </row>
    <row r="3" spans="1:12" ht="12.75">
      <c r="A3" s="50" t="s">
        <v>15</v>
      </c>
      <c r="B3" s="50" t="s">
        <v>754</v>
      </c>
      <c r="C3" s="50" t="s">
        <v>755</v>
      </c>
      <c r="D3" s="118"/>
      <c r="E3" s="50" t="s">
        <v>640</v>
      </c>
      <c r="F3" s="50" t="s">
        <v>656</v>
      </c>
      <c r="G3" s="52"/>
      <c r="H3" s="50" t="s">
        <v>543</v>
      </c>
      <c r="I3" s="50" t="s">
        <v>563</v>
      </c>
      <c r="J3" s="52"/>
      <c r="K3" s="50" t="s">
        <v>373</v>
      </c>
      <c r="L3" s="50" t="s">
        <v>403</v>
      </c>
    </row>
    <row r="4" spans="1:12" ht="12.75">
      <c r="A4" s="52"/>
      <c r="B4" s="52"/>
      <c r="C4" s="52"/>
      <c r="D4" s="119"/>
      <c r="E4" s="52"/>
      <c r="F4" s="52"/>
      <c r="G4" s="52"/>
      <c r="H4" s="52"/>
      <c r="I4" s="52"/>
      <c r="J4" s="52"/>
      <c r="K4" s="52"/>
      <c r="L4" s="52"/>
    </row>
    <row r="5" spans="1:12" ht="12.75">
      <c r="A5" s="52" t="s">
        <v>168</v>
      </c>
      <c r="B5" s="120" t="s">
        <v>521</v>
      </c>
      <c r="C5" s="57">
        <v>3840</v>
      </c>
      <c r="D5" s="119"/>
      <c r="E5" s="120" t="s">
        <v>521</v>
      </c>
      <c r="F5" s="57">
        <v>3840</v>
      </c>
      <c r="G5" s="52"/>
      <c r="H5" s="120" t="s">
        <v>521</v>
      </c>
      <c r="I5" s="57">
        <v>3840</v>
      </c>
      <c r="J5" s="52"/>
      <c r="K5" s="120" t="s">
        <v>521</v>
      </c>
      <c r="L5" s="57">
        <v>3840</v>
      </c>
    </row>
    <row r="6" spans="1:12" ht="12.75">
      <c r="A6" s="52" t="s">
        <v>169</v>
      </c>
      <c r="B6" s="121" t="s">
        <v>170</v>
      </c>
      <c r="C6" s="57">
        <v>1600</v>
      </c>
      <c r="D6" s="119"/>
      <c r="E6" s="121" t="s">
        <v>170</v>
      </c>
      <c r="F6" s="57">
        <v>1600</v>
      </c>
      <c r="G6" s="52"/>
      <c r="H6" s="121" t="s">
        <v>170</v>
      </c>
      <c r="I6" s="57">
        <v>1600</v>
      </c>
      <c r="J6" s="52"/>
      <c r="K6" s="121" t="s">
        <v>170</v>
      </c>
      <c r="L6" s="57">
        <v>1600</v>
      </c>
    </row>
    <row r="7" spans="1:12" ht="12.75">
      <c r="A7" s="52" t="s">
        <v>171</v>
      </c>
      <c r="B7" s="52" t="s">
        <v>172</v>
      </c>
      <c r="C7" s="57">
        <v>240</v>
      </c>
      <c r="D7" s="119"/>
      <c r="E7" s="52" t="s">
        <v>172</v>
      </c>
      <c r="F7" s="57">
        <v>240</v>
      </c>
      <c r="G7" s="52"/>
      <c r="H7" s="52" t="s">
        <v>172</v>
      </c>
      <c r="I7" s="57">
        <v>240</v>
      </c>
      <c r="J7" s="52"/>
      <c r="K7" s="52" t="s">
        <v>172</v>
      </c>
      <c r="L7" s="57">
        <v>240</v>
      </c>
    </row>
    <row r="8" spans="1:12" ht="12.75">
      <c r="A8" s="52" t="s">
        <v>531</v>
      </c>
      <c r="B8" s="52" t="s">
        <v>183</v>
      </c>
      <c r="C8" s="57">
        <v>1030</v>
      </c>
      <c r="D8" s="119"/>
      <c r="E8" s="52" t="s">
        <v>183</v>
      </c>
      <c r="F8" s="57">
        <v>1030</v>
      </c>
      <c r="G8" s="52"/>
      <c r="H8" s="52" t="s">
        <v>183</v>
      </c>
      <c r="I8" s="57">
        <v>1030</v>
      </c>
      <c r="J8" s="52"/>
      <c r="K8" s="52" t="s">
        <v>183</v>
      </c>
      <c r="L8" s="57">
        <v>1030</v>
      </c>
    </row>
    <row r="9" spans="1:12" ht="12.75">
      <c r="A9" s="52" t="s">
        <v>626</v>
      </c>
      <c r="B9" s="52"/>
      <c r="C9" s="86">
        <v>0</v>
      </c>
      <c r="D9" s="119"/>
      <c r="E9" s="52"/>
      <c r="F9" s="57">
        <v>0</v>
      </c>
      <c r="G9" s="52"/>
      <c r="H9" s="52"/>
      <c r="I9" s="57">
        <v>350</v>
      </c>
      <c r="J9" s="52"/>
      <c r="K9" s="52"/>
      <c r="L9" s="57"/>
    </row>
    <row r="10" spans="1:12" ht="12.75">
      <c r="A10" s="52" t="s">
        <v>627</v>
      </c>
      <c r="B10" s="52" t="s">
        <v>824</v>
      </c>
      <c r="C10" s="57">
        <v>2000</v>
      </c>
      <c r="D10" s="119"/>
      <c r="E10" s="52" t="s">
        <v>635</v>
      </c>
      <c r="F10" s="57">
        <v>2000</v>
      </c>
      <c r="G10" s="52"/>
      <c r="H10" s="52" t="s">
        <v>635</v>
      </c>
      <c r="I10" s="57">
        <v>2000</v>
      </c>
      <c r="J10" s="52"/>
      <c r="K10" s="52"/>
      <c r="L10" s="57"/>
    </row>
    <row r="11" spans="1:12" ht="12.75">
      <c r="A11" s="52" t="s">
        <v>173</v>
      </c>
      <c r="B11" s="52"/>
      <c r="C11" s="57">
        <v>600</v>
      </c>
      <c r="D11" s="119"/>
      <c r="E11" s="52"/>
      <c r="F11" s="57">
        <v>600</v>
      </c>
      <c r="G11" s="52"/>
      <c r="H11" s="52"/>
      <c r="I11" s="57">
        <v>600</v>
      </c>
      <c r="J11" s="52"/>
      <c r="K11" s="52"/>
      <c r="L11" s="57">
        <v>600</v>
      </c>
    </row>
    <row r="12" spans="1:12" ht="12.75">
      <c r="A12" s="52" t="s">
        <v>159</v>
      </c>
      <c r="B12" s="52" t="s">
        <v>722</v>
      </c>
      <c r="C12" s="57">
        <v>3000</v>
      </c>
      <c r="D12" s="119"/>
      <c r="E12" s="52" t="s">
        <v>722</v>
      </c>
      <c r="F12" s="57">
        <v>3000</v>
      </c>
      <c r="G12" s="52"/>
      <c r="H12" s="52"/>
      <c r="I12" s="57">
        <v>2500</v>
      </c>
      <c r="J12" s="52"/>
      <c r="K12" s="52"/>
      <c r="L12" s="57">
        <v>2200</v>
      </c>
    </row>
    <row r="13" spans="1:12" ht="12.75">
      <c r="A13" s="52" t="s">
        <v>157</v>
      </c>
      <c r="B13" s="52" t="s">
        <v>721</v>
      </c>
      <c r="C13" s="57">
        <v>5000</v>
      </c>
      <c r="D13" s="119"/>
      <c r="E13" s="52" t="s">
        <v>721</v>
      </c>
      <c r="F13" s="57">
        <v>5000</v>
      </c>
      <c r="G13" s="52"/>
      <c r="H13" s="52"/>
      <c r="I13" s="57">
        <v>5000</v>
      </c>
      <c r="J13" s="52"/>
      <c r="K13" s="52"/>
      <c r="L13" s="57">
        <v>4200</v>
      </c>
    </row>
    <row r="14" spans="1:12" ht="12.75">
      <c r="A14" s="52" t="s">
        <v>174</v>
      </c>
      <c r="B14" s="52"/>
      <c r="C14" s="57">
        <v>500</v>
      </c>
      <c r="D14" s="119"/>
      <c r="E14" s="52"/>
      <c r="F14" s="57">
        <v>500</v>
      </c>
      <c r="G14" s="52"/>
      <c r="H14" s="52"/>
      <c r="I14" s="57">
        <v>500</v>
      </c>
      <c r="J14" s="52"/>
      <c r="K14" s="52"/>
      <c r="L14" s="57">
        <v>0</v>
      </c>
    </row>
    <row r="15" spans="1:12" ht="12.75">
      <c r="A15" s="52" t="s">
        <v>175</v>
      </c>
      <c r="B15" s="52"/>
      <c r="C15" s="57">
        <v>1000</v>
      </c>
      <c r="D15" s="119"/>
      <c r="E15" s="52"/>
      <c r="F15" s="57">
        <v>1000</v>
      </c>
      <c r="G15" s="52"/>
      <c r="H15" s="52"/>
      <c r="I15" s="57">
        <v>1000</v>
      </c>
      <c r="J15" s="52"/>
      <c r="K15" s="52"/>
      <c r="L15" s="57">
        <v>1000</v>
      </c>
    </row>
    <row r="16" spans="1:12" ht="12.75">
      <c r="A16" s="52" t="s">
        <v>162</v>
      </c>
      <c r="B16" s="52"/>
      <c r="C16" s="60">
        <v>0</v>
      </c>
      <c r="D16" s="119"/>
      <c r="E16" s="52"/>
      <c r="F16" s="60">
        <v>0</v>
      </c>
      <c r="G16" s="52"/>
      <c r="H16" s="52"/>
      <c r="I16" s="60">
        <v>0</v>
      </c>
      <c r="J16" s="52"/>
      <c r="K16" s="52"/>
      <c r="L16" s="60">
        <v>0</v>
      </c>
    </row>
    <row r="17" spans="1:12" ht="12.75">
      <c r="A17" s="52"/>
      <c r="B17" s="52"/>
      <c r="C17" s="69"/>
      <c r="D17" s="119"/>
      <c r="E17" s="52"/>
      <c r="F17" s="69"/>
      <c r="G17" s="52"/>
      <c r="H17" s="52"/>
      <c r="I17" s="69"/>
      <c r="J17" s="52"/>
      <c r="K17" s="52"/>
      <c r="L17" s="69"/>
    </row>
    <row r="18" spans="1:12" ht="12.75">
      <c r="A18" s="52"/>
      <c r="B18" s="52"/>
      <c r="C18" s="69"/>
      <c r="D18" s="119"/>
      <c r="E18" s="52"/>
      <c r="F18" s="69"/>
      <c r="G18" s="52"/>
      <c r="H18" s="52"/>
      <c r="I18" s="69"/>
      <c r="J18" s="52"/>
      <c r="K18" s="52"/>
      <c r="L18" s="69"/>
    </row>
    <row r="19" spans="1:12" ht="12.75">
      <c r="A19" s="63" t="s">
        <v>30</v>
      </c>
      <c r="B19" s="78"/>
      <c r="C19" s="65">
        <f>SUM(C5:C16)</f>
        <v>18810</v>
      </c>
      <c r="D19" s="122"/>
      <c r="E19" s="78"/>
      <c r="F19" s="57">
        <f>SUM(F5:F16)</f>
        <v>18810</v>
      </c>
      <c r="G19" s="52"/>
      <c r="H19" s="78"/>
      <c r="I19" s="57">
        <f>SUM(I5:I16)</f>
        <v>18660</v>
      </c>
      <c r="J19" s="52"/>
      <c r="K19" s="78"/>
      <c r="L19" s="57">
        <f>SUM(L5:L16)</f>
        <v>14710</v>
      </c>
    </row>
    <row r="20" spans="2:12" ht="12.75">
      <c r="B20" s="78"/>
      <c r="C20" s="65"/>
      <c r="D20" s="123"/>
      <c r="E20" s="78"/>
      <c r="F20" s="57"/>
      <c r="G20" s="52"/>
      <c r="H20" s="78"/>
      <c r="I20" s="57"/>
      <c r="J20" s="52"/>
      <c r="K20" s="78"/>
      <c r="L20" s="57"/>
    </row>
    <row r="21" spans="4:12" ht="12.75">
      <c r="D21" s="123"/>
      <c r="E21" s="78"/>
      <c r="F21" s="65"/>
      <c r="G21" s="52"/>
      <c r="H21" s="78"/>
      <c r="I21" s="57"/>
      <c r="J21" s="52"/>
      <c r="K21" s="78"/>
      <c r="L21" s="57"/>
    </row>
    <row r="22" spans="1:12" ht="12.75">
      <c r="A22" s="123" t="s">
        <v>819</v>
      </c>
      <c r="B22" s="89"/>
      <c r="D22" s="123"/>
      <c r="E22" s="116" t="s">
        <v>163</v>
      </c>
      <c r="F22" s="72"/>
      <c r="G22" s="52"/>
      <c r="H22" s="124" t="s">
        <v>494</v>
      </c>
      <c r="J22" s="52"/>
      <c r="K22" s="78"/>
      <c r="L22" s="57"/>
    </row>
    <row r="23" spans="1:8" ht="12.75">
      <c r="A23" s="155" t="s">
        <v>820</v>
      </c>
      <c r="B23" s="123"/>
      <c r="C23" s="331"/>
      <c r="D23" s="123"/>
      <c r="E23" s="155" t="s">
        <v>761</v>
      </c>
      <c r="F23" s="123"/>
      <c r="G23" s="52"/>
      <c r="H23" s="155" t="s">
        <v>821</v>
      </c>
    </row>
    <row r="24" spans="1:11" ht="12.75">
      <c r="A24" s="155" t="s">
        <v>690</v>
      </c>
      <c r="B24" s="123"/>
      <c r="C24" s="331"/>
      <c r="D24" s="123"/>
      <c r="E24" s="155" t="s">
        <v>762</v>
      </c>
      <c r="F24" s="123"/>
      <c r="G24" s="52"/>
      <c r="H24" s="155" t="s">
        <v>822</v>
      </c>
      <c r="I24" s="277"/>
      <c r="J24" s="198"/>
      <c r="K24" s="275"/>
    </row>
    <row r="25" spans="1:11" ht="12.75">
      <c r="A25" s="52" t="s">
        <v>631</v>
      </c>
      <c r="B25" s="78"/>
      <c r="C25" s="65"/>
      <c r="D25" s="123"/>
      <c r="G25" s="52"/>
      <c r="H25" s="52"/>
      <c r="I25" s="277"/>
      <c r="J25" s="198"/>
      <c r="K25" s="275"/>
    </row>
    <row r="26" spans="1:8" ht="12.75">
      <c r="A26" s="52" t="s">
        <v>519</v>
      </c>
      <c r="B26" s="78"/>
      <c r="C26" s="65"/>
      <c r="D26" s="52"/>
      <c r="E26" s="155" t="s">
        <v>694</v>
      </c>
      <c r="F26" s="123"/>
      <c r="G26" s="52"/>
      <c r="H26" s="155" t="s">
        <v>823</v>
      </c>
    </row>
    <row r="27" spans="1:11" ht="12.75">
      <c r="A27" s="52" t="s">
        <v>176</v>
      </c>
      <c r="B27" s="78"/>
      <c r="C27" s="65"/>
      <c r="E27" s="155" t="s">
        <v>695</v>
      </c>
      <c r="F27" s="123"/>
      <c r="G27" s="52"/>
      <c r="H27" s="155" t="s">
        <v>691</v>
      </c>
      <c r="I27" s="277"/>
      <c r="J27" s="198"/>
      <c r="K27" s="275"/>
    </row>
    <row r="28" spans="1:11" ht="12.75">
      <c r="A28" s="52" t="s">
        <v>177</v>
      </c>
      <c r="B28" s="78"/>
      <c r="C28" s="65"/>
      <c r="G28" s="52"/>
      <c r="H28" s="52" t="s">
        <v>632</v>
      </c>
      <c r="I28" s="277"/>
      <c r="J28" s="198"/>
      <c r="K28" s="275"/>
    </row>
    <row r="29" spans="1:11" ht="12.75">
      <c r="A29" s="52"/>
      <c r="B29" s="52"/>
      <c r="C29" s="52"/>
      <c r="E29" s="52" t="s">
        <v>633</v>
      </c>
      <c r="F29" s="78"/>
      <c r="G29" s="52"/>
      <c r="H29" s="52" t="s">
        <v>522</v>
      </c>
      <c r="I29" s="52"/>
      <c r="J29" s="78"/>
      <c r="K29" s="57"/>
    </row>
    <row r="30" spans="1:11" ht="12.75">
      <c r="A30" s="52"/>
      <c r="B30" s="52"/>
      <c r="C30" s="52"/>
      <c r="E30" s="52" t="s">
        <v>634</v>
      </c>
      <c r="F30" s="78"/>
      <c r="H30" s="52" t="s">
        <v>178</v>
      </c>
      <c r="I30" s="52"/>
      <c r="J30" s="78"/>
      <c r="K30" s="57"/>
    </row>
    <row r="31" spans="1:11" ht="12.75">
      <c r="A31" s="155" t="s">
        <v>818</v>
      </c>
      <c r="B31" s="52"/>
      <c r="C31" s="52"/>
      <c r="D31" s="72"/>
      <c r="E31" s="78"/>
      <c r="F31" s="78"/>
      <c r="H31" s="52" t="s">
        <v>179</v>
      </c>
      <c r="I31" s="52"/>
      <c r="J31" s="52"/>
      <c r="K31" s="57"/>
    </row>
    <row r="32" spans="1:11" ht="12.75">
      <c r="A32" s="155" t="s">
        <v>802</v>
      </c>
      <c r="B32" s="52"/>
      <c r="E32" s="52" t="s">
        <v>499</v>
      </c>
      <c r="F32" s="78"/>
      <c r="H32" s="52" t="s">
        <v>180</v>
      </c>
      <c r="K32" s="125"/>
    </row>
    <row r="33" spans="5:11" ht="12.75">
      <c r="E33" s="52" t="s">
        <v>498</v>
      </c>
      <c r="F33" s="78"/>
      <c r="H33" s="52" t="s">
        <v>181</v>
      </c>
      <c r="K33" s="125"/>
    </row>
    <row r="34" spans="1:10" ht="12.75">
      <c r="A34" s="155" t="s">
        <v>720</v>
      </c>
      <c r="B34" s="52"/>
      <c r="C34" s="52"/>
      <c r="E34" s="78"/>
      <c r="F34" s="78"/>
      <c r="J34" s="126"/>
    </row>
    <row r="35" spans="1:9" ht="12.75">
      <c r="A35" s="155" t="s">
        <v>713</v>
      </c>
      <c r="B35" s="52"/>
      <c r="D35" s="52"/>
      <c r="E35" s="52" t="s">
        <v>497</v>
      </c>
      <c r="F35" s="78"/>
      <c r="H35" s="52" t="s">
        <v>570</v>
      </c>
      <c r="I35" s="72"/>
    </row>
    <row r="36" spans="3:8" ht="12.75">
      <c r="C36" s="52"/>
      <c r="D36" s="52"/>
      <c r="E36" s="52" t="s">
        <v>496</v>
      </c>
      <c r="F36" s="78"/>
      <c r="H36" s="52" t="s">
        <v>571</v>
      </c>
    </row>
    <row r="37" spans="1:9" ht="12.75">
      <c r="A37" s="52" t="s">
        <v>581</v>
      </c>
      <c r="B37" s="52"/>
      <c r="D37" s="52"/>
      <c r="E37" s="52"/>
      <c r="F37" s="78"/>
      <c r="I37" s="52"/>
    </row>
    <row r="38" spans="1:3" ht="12.75">
      <c r="A38" s="52" t="s">
        <v>580</v>
      </c>
      <c r="B38" s="52"/>
      <c r="C38" s="52"/>
    </row>
    <row r="39" spans="5:6" ht="12.75">
      <c r="E39" s="52"/>
      <c r="F39" s="78"/>
    </row>
    <row r="40" spans="1:6" ht="12.75">
      <c r="A40" s="52" t="s">
        <v>529</v>
      </c>
      <c r="B40" s="52"/>
      <c r="E40" s="52"/>
      <c r="F40" s="78"/>
    </row>
    <row r="41" spans="1:2" ht="12.75">
      <c r="A41" s="52" t="s">
        <v>530</v>
      </c>
      <c r="B41" s="52"/>
    </row>
  </sheetData>
  <sheetProtection/>
  <printOptions gridLines="1"/>
  <pageMargins left="0.5" right="0.5" top="0.75" bottom="0.5" header="0.3" footer="0.3"/>
  <pageSetup orientation="landscape" r:id="rId1"/>
  <headerFooter>
    <oddHeader>&amp;C2016 Budget
&amp;D;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F23" sqref="F23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2.140625" style="0" customWidth="1"/>
    <col min="4" max="4" width="2.7109375" style="0" customWidth="1"/>
    <col min="5" max="5" width="11.140625" style="0" customWidth="1"/>
    <col min="6" max="6" width="13.8515625" style="0" customWidth="1"/>
    <col min="7" max="7" width="1.7109375" style="0" customWidth="1"/>
    <col min="8" max="8" width="10.7109375" style="0" customWidth="1"/>
    <col min="9" max="9" width="12.7109375" style="0" customWidth="1"/>
    <col min="10" max="10" width="1.7109375" style="0" customWidth="1"/>
    <col min="11" max="11" width="10.7109375" style="0" customWidth="1"/>
    <col min="12" max="12" width="12.57421875" style="0" customWidth="1"/>
    <col min="13" max="13" width="12.140625" style="0" bestFit="1" customWidth="1"/>
  </cols>
  <sheetData>
    <row r="1" spans="1:12" ht="15.75">
      <c r="A1" s="48" t="s">
        <v>387</v>
      </c>
      <c r="K1" s="292"/>
      <c r="L1" s="197">
        <f>SUM(C9)</f>
        <v>0</v>
      </c>
    </row>
    <row r="2" spans="4:10" ht="12.75">
      <c r="D2" s="53"/>
      <c r="G2" s="89"/>
      <c r="J2" s="89"/>
    </row>
    <row r="3" spans="1:12" ht="12.75">
      <c r="A3" s="50" t="s">
        <v>15</v>
      </c>
      <c r="B3" s="50" t="s">
        <v>640</v>
      </c>
      <c r="C3" s="50" t="s">
        <v>641</v>
      </c>
      <c r="D3" s="127"/>
      <c r="E3" s="50" t="s">
        <v>543</v>
      </c>
      <c r="F3" s="50" t="s">
        <v>563</v>
      </c>
      <c r="H3" s="50" t="s">
        <v>373</v>
      </c>
      <c r="I3" s="50" t="s">
        <v>403</v>
      </c>
      <c r="K3" s="50" t="s">
        <v>16</v>
      </c>
      <c r="L3" s="50" t="s">
        <v>342</v>
      </c>
    </row>
    <row r="4" spans="2:12" ht="12.75">
      <c r="B4" s="52"/>
      <c r="C4" s="52"/>
      <c r="D4" s="53"/>
      <c r="E4" s="52"/>
      <c r="F4" s="52"/>
      <c r="H4" s="52"/>
      <c r="I4" s="52"/>
      <c r="K4" s="52"/>
      <c r="L4" s="52"/>
    </row>
    <row r="5" spans="1:12" ht="12.75">
      <c r="A5" s="52" t="s">
        <v>182</v>
      </c>
      <c r="C5" s="57"/>
      <c r="D5" s="53"/>
      <c r="E5" s="54" t="s">
        <v>520</v>
      </c>
      <c r="F5" s="57"/>
      <c r="H5" s="54" t="s">
        <v>520</v>
      </c>
      <c r="I5" s="57"/>
      <c r="K5" s="52" t="s">
        <v>183</v>
      </c>
      <c r="L5" s="57">
        <v>130</v>
      </c>
    </row>
    <row r="6" spans="1:12" ht="12.75">
      <c r="A6" s="52" t="s">
        <v>184</v>
      </c>
      <c r="B6" s="52"/>
      <c r="C6" s="57"/>
      <c r="D6" s="53"/>
      <c r="E6" s="52"/>
      <c r="F6" s="57"/>
      <c r="H6" s="52"/>
      <c r="I6" s="57"/>
      <c r="K6" s="52" t="s">
        <v>185</v>
      </c>
      <c r="L6" s="57"/>
    </row>
    <row r="7" spans="1:12" ht="12.75">
      <c r="A7" s="52" t="s">
        <v>186</v>
      </c>
      <c r="B7" s="52"/>
      <c r="C7" s="57"/>
      <c r="D7" s="53"/>
      <c r="E7" s="52"/>
      <c r="F7" s="57"/>
      <c r="H7" s="52"/>
      <c r="I7" s="57"/>
      <c r="K7" s="52" t="s">
        <v>183</v>
      </c>
      <c r="L7" s="57">
        <v>900</v>
      </c>
    </row>
    <row r="8" spans="2:12" ht="12.75">
      <c r="B8" s="52"/>
      <c r="C8" s="60"/>
      <c r="D8" s="53"/>
      <c r="E8" s="52"/>
      <c r="F8" s="60"/>
      <c r="H8" s="52"/>
      <c r="I8" s="60"/>
      <c r="K8" s="52" t="s">
        <v>187</v>
      </c>
      <c r="L8" s="60"/>
    </row>
    <row r="9" spans="1:12" ht="12.75">
      <c r="A9" s="63" t="s">
        <v>30</v>
      </c>
      <c r="B9" s="52"/>
      <c r="C9" s="65">
        <f>SUM(C5:C8)</f>
        <v>0</v>
      </c>
      <c r="D9" s="128"/>
      <c r="E9" s="52"/>
      <c r="F9" s="57">
        <f>SUM(F5:F8)</f>
        <v>0</v>
      </c>
      <c r="G9" s="52"/>
      <c r="H9" s="52"/>
      <c r="I9" s="57">
        <f>SUM(I5:I8)</f>
        <v>0</v>
      </c>
      <c r="K9" s="52"/>
      <c r="L9" s="57">
        <f>SUM(L5:L8)</f>
        <v>1030</v>
      </c>
    </row>
    <row r="10" spans="10:11" ht="12.75">
      <c r="J10" s="57"/>
      <c r="K10" s="57"/>
    </row>
    <row r="11" ht="12.75">
      <c r="K11" s="52"/>
    </row>
    <row r="12" spans="1:2" ht="12.75">
      <c r="A12" s="52" t="s">
        <v>426</v>
      </c>
      <c r="B12" s="52" t="s">
        <v>188</v>
      </c>
    </row>
    <row r="13" spans="1:5" ht="12.75">
      <c r="A13" s="52" t="s">
        <v>427</v>
      </c>
      <c r="B13" s="52" t="s">
        <v>425</v>
      </c>
      <c r="C13" s="52"/>
      <c r="D13" s="52"/>
      <c r="E13" s="52"/>
    </row>
    <row r="14" spans="1:6" ht="12.75">
      <c r="A14" s="52" t="s">
        <v>189</v>
      </c>
      <c r="B14" s="52" t="s">
        <v>188</v>
      </c>
      <c r="C14" s="52"/>
      <c r="D14" s="52"/>
      <c r="E14" s="52"/>
      <c r="F14" s="72"/>
    </row>
    <row r="15" spans="1:5" ht="12.75">
      <c r="A15" s="52" t="s">
        <v>190</v>
      </c>
      <c r="B15" s="52"/>
      <c r="C15" s="52"/>
      <c r="D15" s="52"/>
      <c r="E15" s="52"/>
    </row>
    <row r="16" spans="1:8" ht="18">
      <c r="A16" s="52" t="s">
        <v>191</v>
      </c>
      <c r="B16" s="52"/>
      <c r="C16" s="52"/>
      <c r="D16" s="52"/>
      <c r="E16" s="52"/>
      <c r="F16" s="406" t="s">
        <v>520</v>
      </c>
      <c r="G16" s="404"/>
      <c r="H16" s="404"/>
    </row>
    <row r="17" spans="1:5" ht="12.75">
      <c r="A17" s="52" t="s">
        <v>192</v>
      </c>
      <c r="B17" s="52"/>
      <c r="C17" s="52"/>
      <c r="D17" s="52"/>
      <c r="E17" s="52"/>
    </row>
    <row r="18" spans="1:5" ht="12.75">
      <c r="A18" s="52" t="s">
        <v>193</v>
      </c>
      <c r="B18" s="52"/>
      <c r="C18" s="52"/>
      <c r="D18" s="52"/>
      <c r="E18" s="52"/>
    </row>
    <row r="19" spans="1:5" ht="12.75">
      <c r="A19" s="52" t="s">
        <v>194</v>
      </c>
      <c r="B19" s="52"/>
      <c r="C19" s="52"/>
      <c r="D19" s="52"/>
      <c r="E19" s="52"/>
    </row>
    <row r="20" ht="12.75">
      <c r="A20" s="52"/>
    </row>
  </sheetData>
  <sheetProtection/>
  <mergeCells count="1">
    <mergeCell ref="F16:H16"/>
  </mergeCells>
  <printOptions/>
  <pageMargins left="0.5" right="0.5" top="0.75" bottom="0.5" header="0.3" footer="0.3"/>
  <pageSetup horizontalDpi="600" verticalDpi="600" orientation="landscape" r:id="rId1"/>
  <headerFooter>
    <oddHeader>&amp;C2016 Budget
&amp;D;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Valley Library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 Sepnafski</dc:creator>
  <cp:keywords/>
  <dc:description/>
  <cp:lastModifiedBy>Marla Sepnafski</cp:lastModifiedBy>
  <cp:lastPrinted>2016-05-10T19:29:52Z</cp:lastPrinted>
  <dcterms:created xsi:type="dcterms:W3CDTF">2009-03-09T18:47:33Z</dcterms:created>
  <dcterms:modified xsi:type="dcterms:W3CDTF">2016-05-10T19:30:18Z</dcterms:modified>
  <cp:category/>
  <cp:version/>
  <cp:contentType/>
  <cp:contentStatus/>
</cp:coreProperties>
</file>